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DG~1.KAZ\AppData\Local\Temp\Rar$DIa0.860\"/>
    </mc:Choice>
  </mc:AlternateContent>
  <bookViews>
    <workbookView xWindow="360" yWindow="270" windowWidth="14940" windowHeight="9150"/>
  </bookViews>
  <sheets>
    <sheet name="Лист5" sheetId="6" r:id="rId1"/>
    <sheet name="Р 1" sheetId="7" r:id="rId2"/>
    <sheet name="Р 2" sheetId="3" r:id="rId3"/>
    <sheet name="Р3" sheetId="2" r:id="rId4"/>
    <sheet name="Р 5" sheetId="8" r:id="rId5"/>
    <sheet name="Р 6" sheetId="5" r:id="rId6"/>
  </sheets>
  <definedNames>
    <definedName name="_xlnm._FilterDatabase" localSheetId="0" hidden="1">Лист5!$A$11:$K$142</definedName>
    <definedName name="APPT" localSheetId="1">'Р 1'!$A$19</definedName>
    <definedName name="APPT" localSheetId="4">'Р 5'!$A$19</definedName>
    <definedName name="APPT" localSheetId="3">Р3!$A$19</definedName>
    <definedName name="FIO" localSheetId="1">'Р 1'!$F$19</definedName>
    <definedName name="FIO" localSheetId="4">'Р 5'!$F$19</definedName>
    <definedName name="FIO" localSheetId="3">Р3!$F$19</definedName>
    <definedName name="LAST_CELL" localSheetId="1">'Р 1'!$J$503</definedName>
    <definedName name="LAST_CELL" localSheetId="4">'Р 5'!$J$217</definedName>
    <definedName name="LAST_CELL" localSheetId="3">Р3!$J$21</definedName>
    <definedName name="SIGN" localSheetId="1">'Р 1'!$A$19:$H$20</definedName>
    <definedName name="SIGN" localSheetId="4">'Р 5'!$A$19:$H$20</definedName>
    <definedName name="SIGN" localSheetId="3">Р3!$A$19:$H$20</definedName>
  </definedNames>
  <calcPr calcId="162913"/>
</workbook>
</file>

<file path=xl/calcChain.xml><?xml version="1.0" encoding="utf-8"?>
<calcChain xmlns="http://schemas.openxmlformats.org/spreadsheetml/2006/main">
  <c r="C7" i="5" l="1"/>
  <c r="R7" i="5"/>
  <c r="Q7" i="5"/>
  <c r="P7" i="5"/>
  <c r="O7" i="5"/>
  <c r="N7" i="5"/>
  <c r="M7" i="5"/>
  <c r="L7" i="5"/>
  <c r="K7" i="5"/>
  <c r="J7" i="5"/>
  <c r="I7" i="5"/>
  <c r="H7" i="5"/>
  <c r="D7" i="5"/>
  <c r="R5" i="5"/>
  <c r="Q5" i="5"/>
  <c r="P5" i="5"/>
  <c r="O5" i="5"/>
  <c r="N5" i="5"/>
  <c r="M5" i="5"/>
  <c r="L5" i="5"/>
  <c r="K5" i="5"/>
  <c r="J5" i="5"/>
  <c r="I5" i="5"/>
  <c r="H5" i="5"/>
  <c r="D5" i="5"/>
  <c r="H56" i="6"/>
  <c r="H55" i="6"/>
  <c r="H54" i="6"/>
  <c r="H53" i="6"/>
  <c r="H52" i="6"/>
  <c r="H51" i="6"/>
  <c r="E65" i="8"/>
  <c r="F13" i="8" s="1"/>
  <c r="E66" i="8"/>
  <c r="E68" i="8"/>
  <c r="F108" i="8"/>
  <c r="F111" i="8"/>
  <c r="F123" i="8"/>
  <c r="F202" i="8"/>
  <c r="F205" i="8"/>
  <c r="H30" i="6"/>
  <c r="D14" i="2"/>
  <c r="D15" i="2"/>
  <c r="D16" i="2"/>
  <c r="D17" i="2"/>
  <c r="D18" i="2"/>
  <c r="D19" i="2"/>
  <c r="H13" i="6"/>
  <c r="H19" i="6"/>
  <c r="H18" i="6"/>
  <c r="H16" i="6"/>
  <c r="H15" i="6"/>
  <c r="H14" i="6"/>
  <c r="E14" i="7" l="1"/>
  <c r="F14" i="7" s="1"/>
  <c r="E260" i="7"/>
  <c r="F260" i="7" s="1"/>
  <c r="E291" i="7"/>
  <c r="F291" i="7" s="1"/>
  <c r="E477" i="7"/>
  <c r="F477" i="7" s="1"/>
  <c r="H35" i="6" l="1"/>
  <c r="E10" i="5"/>
  <c r="H63" i="6" s="1"/>
  <c r="E9" i="5"/>
  <c r="H60" i="6" s="1"/>
  <c r="E8" i="5"/>
  <c r="H64" i="6" s="1"/>
  <c r="S6" i="5"/>
  <c r="E6" i="5"/>
  <c r="H61" i="6" s="1"/>
  <c r="D11" i="5"/>
  <c r="H31" i="6"/>
  <c r="H32" i="6"/>
  <c r="H33" i="6"/>
  <c r="H34" i="6"/>
  <c r="S7" i="5" l="1"/>
  <c r="S5" i="5"/>
  <c r="C5" i="5" l="1"/>
  <c r="C11" i="5" s="1"/>
  <c r="E11" i="5" s="1"/>
  <c r="E7" i="5"/>
  <c r="H59" i="6" s="1"/>
  <c r="E5" i="5" l="1"/>
  <c r="H62" i="6" s="1"/>
</calcChain>
</file>

<file path=xl/sharedStrings.xml><?xml version="1.0" encoding="utf-8"?>
<sst xmlns="http://schemas.openxmlformats.org/spreadsheetml/2006/main" count="2157" uniqueCount="835">
  <si>
    <t>Муниципальное казенное учреждение Управление финансов Администрации Молчановского района Томской области</t>
  </si>
  <si>
    <t>(наименование органа, организующего исполнение бюджета)</t>
  </si>
  <si>
    <t>Бюджет: Бюджет муниципального образования "Молчановский район"</t>
  </si>
  <si>
    <t>Тип бланка расходов: Смета</t>
  </si>
  <si>
    <t>КВР (кроме): 310</t>
  </si>
  <si>
    <t>руб.</t>
  </si>
  <si>
    <t>КВСР</t>
  </si>
  <si>
    <t>КЦСР</t>
  </si>
  <si>
    <t>Наименование КЦСР</t>
  </si>
  <si>
    <t>Итого</t>
  </si>
  <si>
    <t>901</t>
  </si>
  <si>
    <t>0100000000</t>
  </si>
  <si>
    <t>Муниципальная программа «Создание условий для устойчивого экономического развития Молчановского района на 2022-2029 годы»</t>
  </si>
  <si>
    <t>0110000000</t>
  </si>
  <si>
    <t>Подпрограмма «Развитие сельскохозяйственного производства на территории Молчановского района»</t>
  </si>
  <si>
    <t>0115100000</t>
  </si>
  <si>
    <t>Основное мероприятие «Поддержка малых форм хозяйствования»</t>
  </si>
  <si>
    <t>Субсидии на возмещение части затрат гражданам, ведущим личное подсобное хозяйство, на содержание 2-х коров молочного направления</t>
  </si>
  <si>
    <t>Поддержка малых форм хозяйствования</t>
  </si>
  <si>
    <t>0120000000</t>
  </si>
  <si>
    <t>Подпрограмм «Комплексное развитие сельских территорий Молчановского района»</t>
  </si>
  <si>
    <t>0125100000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</si>
  <si>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</si>
  <si>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Обеспечение комплексного развития сельских территорий</t>
  </si>
  <si>
    <t>0125200000</t>
  </si>
  <si>
    <t>Основное мероприятие «Реализация проектов по благоустройству сельских территорий»</t>
  </si>
  <si>
    <t>0125245760</t>
  </si>
  <si>
    <t>01252S5760</t>
  </si>
  <si>
    <t>0130000000</t>
  </si>
  <si>
    <t>Подпрограмма «Обеспечение жильем молодых семей в Молчановском районе»</t>
  </si>
  <si>
    <t>0135100000</t>
  </si>
  <si>
    <t>Основное мероприятие «Улучшение жилищных условий молодых семей Молчановского района»</t>
  </si>
  <si>
    <t>01351L4970</t>
  </si>
  <si>
    <t>Реализация мероприятий по обеспечению жильем молодых семей</t>
  </si>
  <si>
    <t>0140000000</t>
  </si>
  <si>
    <t>Подпрограмма «Развитие малого и среднего предпринимательства на территории Молчановского района»</t>
  </si>
  <si>
    <t>0145100000</t>
  </si>
  <si>
    <t>Основное мероприятие «Организация регулярных перевозок пассажиров и багажа автомобильным общественным транспортом по муниципальной маршрутной сети муниципального образования «Молчановский район»</t>
  </si>
  <si>
    <t>0145100002</t>
  </si>
  <si>
    <t>Организация регулярных перевозок пассажиров и багажа автомобильным общественным транспортом по муниципальной маршрутной сети муниципального образования «Молчановский район»</t>
  </si>
  <si>
    <t>0145200000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</si>
  <si>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</si>
  <si>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0145240020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</si>
  <si>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</si>
  <si>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01452S0020</t>
  </si>
  <si>
    <t>0145300000</t>
  </si>
  <si>
    <t>0150000000</t>
  </si>
  <si>
    <t>Подпрограмма «Развитие информационного общества на территории Молчановского района»</t>
  </si>
  <si>
    <t>0155100000</t>
  </si>
  <si>
    <t>Основное мероприятие «Информирование населения Молчановского района о деятельности органов местного самоуправления, о социально-экономическом развитии района»</t>
  </si>
  <si>
    <t>0155100004</t>
  </si>
  <si>
    <t>Сопровождение и поддержка сайта муниципального образования «Молчановский район», размещение на постоянной основе на сайте информации о социально-экономическом развитии района</t>
  </si>
  <si>
    <t>0155100005</t>
  </si>
  <si>
    <t>Размещение материалов о деятельности органов местного самоуправления, о социально-экономическом развитии района в средствах массовой информации</t>
  </si>
  <si>
    <t>0300000000</t>
  </si>
  <si>
    <t>Муниципальная программа «Развитие молодежной политики, физической культуры и спорта в Молчановском районе на 2022-2029 годы»</t>
  </si>
  <si>
    <t>0310000000</t>
  </si>
  <si>
    <t>Подпрограмма «Развитие физической культуры и массового спорта на территории Молчановского района»</t>
  </si>
  <si>
    <t>0315100000</t>
  </si>
  <si>
    <t>Основное мероприятие «Развитие физической культуры и массового спорта в Молчановском районе»</t>
  </si>
  <si>
    <t>0315100009</t>
  </si>
  <si>
    <t>Обеспечение участия спортивных сборных команд в официальных спортивных мероприятиях</t>
  </si>
  <si>
    <t>0315200000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</si>
  <si>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</si>
  <si>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0315240320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</si>
  <si>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</si>
  <si>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03152S0320</t>
  </si>
  <si>
    <t>0315400000</t>
  </si>
  <si>
    <t>Основное мероприятие «Повышение обеспеченности населения спортивными сооружениями и улучшение спортивной инфраструктуры в Молчановском районе»</t>
  </si>
  <si>
    <t>На разработку проектно- сметной документации, проведение капитального ремонта здания, постановки и установки спортивного инвентаря и оборудования в здании «Спорткомплекс», расположенного по адресу: Томская область, Молчановский район, Наргинское сельское поселение, с. Нарга, ул. Карла Маркса, 36, помещение 3</t>
  </si>
  <si>
    <t>031P500000</t>
  </si>
  <si>
    <t>«Региональный проект-спорт норма жизни»</t>
  </si>
  <si>
    <t>031P540008</t>
  </si>
  <si>
    <t>Обеспечение условий для развития физической культуры и массового спорта</t>
  </si>
  <si>
    <t>0320000000</t>
  </si>
  <si>
    <t>Подпрограмма «Развитие эффективной молодежной политики в Молчановском районе»</t>
  </si>
  <si>
    <t>0325100000</t>
  </si>
  <si>
    <t>Основное мероприятие «Развитие системы патриотического воспитания, профилактика социально - негативных явлений в молодежной среде»</t>
  </si>
  <si>
    <t>0325100013</t>
  </si>
  <si>
    <t>Организация и проведение районных мероприятий, посвященных Дню призывника</t>
  </si>
  <si>
    <t>0400000000</t>
  </si>
  <si>
    <t>Муниципальная программа «Развитие культуры и туризма в Молчановском районе на 2022-2029 годы»</t>
  </si>
  <si>
    <t>0410000000</t>
  </si>
  <si>
    <t>Подпрограмма «Развитие культуры и туризма на территории Молчановского района»</t>
  </si>
  <si>
    <t>0414100000</t>
  </si>
  <si>
    <t>Ведомственная целевая программа «Создание условий для организации дополнительного образования населения Молчановского района»</t>
  </si>
  <si>
    <t>0414100В00</t>
  </si>
  <si>
    <t>Организации дополнительного образования</t>
  </si>
  <si>
    <t>0414200000</t>
  </si>
  <si>
    <t>Ведомственная целевая программа «Создание условий для обеспечения поселений, входящих в состав Молчановского района услугами по организации досуга и услугами организаций культуры»</t>
  </si>
  <si>
    <t>0414300000</t>
  </si>
  <si>
    <t>Ведомственная целевая программа «Библиотечное обслуживание населения межпоселенческими библиотеками на территории Молчановского района»</t>
  </si>
  <si>
    <t>0415100000</t>
  </si>
  <si>
    <t>Основное мероприятие «Развитие профессионального искусства и народного творчества»</t>
  </si>
  <si>
    <t>0415140650</t>
  </si>
  <si>
    <t>Достижение целевых показателей по плану мероприятий («дорожной карте») «Изменения в сфере культуры, направленные на повышение ее эффективности» в части повышения заработной платы работников культуры муниципальных учреждений культуры</t>
  </si>
  <si>
    <t>0415140660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</si>
  <si>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</si>
  <si>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0415200000</t>
  </si>
  <si>
    <t>Основное мероприятие «Содействие комплексному развитию сферы культуры и архивного дела Томской области»</t>
  </si>
  <si>
    <t>Приобретение периодической, научной, учебно-методической, справочно-информационной и художественной литературы для инвалидов, в том числе издаваемой на магнитофонных кассетах и рельефно-точечным шрифтом Брайля для муниципальных библиотек</t>
  </si>
  <si>
    <t>Капитальный ремонт и (или) ремонт муниципальных учреждений культуры (включая разработку проектно-сметной документации)</t>
  </si>
  <si>
    <t>04152L4670</t>
  </si>
  <si>
    <t>Обеспечение развития и укрепления материально - технической базы домов культуры в населенных пунктах с числом жителей до 50 тысяч человек</t>
  </si>
  <si>
    <t>0415300000</t>
  </si>
  <si>
    <t>Основное мероприятие «Обеспечение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возраста»</t>
  </si>
  <si>
    <t>0415340400</t>
  </si>
  <si>
    <t>Стимулирующие выплаты в муниципальных организациях дополнительного образования Томской области</t>
  </si>
  <si>
    <t>0415400000</t>
  </si>
  <si>
    <t>Основное мероприятие «Создание условий для развития кадрового потенциала в Томской области в сфере культуры и архивного дела»</t>
  </si>
  <si>
    <t>0415440670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</si>
  <si>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</si>
  <si>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0500000000</t>
  </si>
  <si>
    <t>Муниципальная программа «Социальная поддержка населения Молчановского района на 2022-2029 годы»</t>
  </si>
  <si>
    <t>0510000000</t>
  </si>
  <si>
    <t>Подпрограмма «Социальная защита населения Молчановского района»</t>
  </si>
  <si>
    <t>0515100000</t>
  </si>
  <si>
    <t>Основное мероприятие «Организация работы по развитию форм жизнеустройства детей-сирот и детей, оставшихся без попечения родителей»</t>
  </si>
  <si>
    <t>0515140760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</si>
  <si>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</si>
  <si>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0515140770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</si>
  <si>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</si>
  <si>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0515200000</t>
  </si>
  <si>
    <t>Основное мероприятие «Обеспечение жилыми помещениями детей-сирот и детей, оставшихся без попечения родителей, лиц из их числа»</t>
  </si>
  <si>
    <t>0515240820</t>
  </si>
  <si>
    <t>05152R0820</t>
  </si>
  <si>
    <t>0520000000</t>
  </si>
  <si>
    <t>Подпрограмма «Социальная поддержка граждан Молчановского района»</t>
  </si>
  <si>
    <t>0525100000</t>
  </si>
  <si>
    <t>Основное мероприятие «Повышение качества жизни пожилых людей в Молчановском районе»</t>
  </si>
  <si>
    <t>0525140710</t>
  </si>
  <si>
    <t>05251С0710</t>
  </si>
  <si>
    <t>0530000000</t>
  </si>
  <si>
    <t>Обеспечивающая подпрограмма</t>
  </si>
  <si>
    <t>0530100000</t>
  </si>
  <si>
    <t>Руководство и управление в сфере установленных функций органов местного самоуправления</t>
  </si>
  <si>
    <t>0530140820</t>
  </si>
  <si>
    <t>0600000000</t>
  </si>
  <si>
    <t>Муниципальная программа «Обеспечение безопасности населения Молчановского района на 2022-2029 годы»</t>
  </si>
  <si>
    <t>0610000000</t>
  </si>
  <si>
    <t>Подпрограмма «Обеспечение безопасности жизнедеятельности населения Молчановского района»</t>
  </si>
  <si>
    <t>0615100000</t>
  </si>
  <si>
    <t>Основное мероприятие «Комплексное обеспечение безопасности граждан»</t>
  </si>
  <si>
    <t>Организация работы Единой дежурно-диспетчерской службы</t>
  </si>
  <si>
    <t>0615300000</t>
  </si>
  <si>
    <t>Основное мероприятие «Проведение комплекса мероприятий, направленных на обеспечение мобилизационной подготовки»</t>
  </si>
  <si>
    <t>0615400000</t>
  </si>
  <si>
    <t>0700000000</t>
  </si>
  <si>
    <t>Муниципальная программа «Содержание и развитие муниципального хозяйства Молчановского района на 2022-2029 годы»</t>
  </si>
  <si>
    <t>0710000000</t>
  </si>
  <si>
    <t>Подпрограмма «Сохранение и развитие автомобильных дорог Молчановского района»</t>
  </si>
  <si>
    <t>0715100000</t>
  </si>
  <si>
    <t>Основное мероприятие «Содержание и ремонт автомобильных дорог общего пользования местного значения Молчановского района»</t>
  </si>
  <si>
    <t>0715140930</t>
  </si>
  <si>
    <t>Капитальный ремонт и (или) ремонт автомобильных дорог общего пользования местного значения</t>
  </si>
  <si>
    <t>0720000000</t>
  </si>
  <si>
    <t>Подпрограмма «Развитие систем жизнеобеспечения населения и улучшение комфортности проживания на территории Молчановского района»</t>
  </si>
  <si>
    <t>0725100000</t>
  </si>
  <si>
    <t>Основное мероприятие «Оказание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ресурсов»</t>
  </si>
  <si>
    <t>0725140120</t>
  </si>
  <si>
    <t>Компенсация расходов по организации электроснабжения от дизельных электростанций</t>
  </si>
  <si>
    <t>0725200000</t>
  </si>
  <si>
    <t>Основное мероприятие «Снижение количества аварий в системах электроснабжения, теплоснабжения, водоснабжения и водоотведения коммунального комплекса Томской области»</t>
  </si>
  <si>
    <t>0800000000</t>
  </si>
  <si>
    <t>Муниципальная программа «Охрана окружающей среды на территории Молчановского района на 2022-2029 годы»</t>
  </si>
  <si>
    <t>0830000000</t>
  </si>
  <si>
    <t>Подпрограмма «Особо охраняемые природные территории на территории Молчановского района»</t>
  </si>
  <si>
    <t>0835100000</t>
  </si>
  <si>
    <t>0900000000</t>
  </si>
  <si>
    <t>Муниципальная программа «Муниципальное управление Молчановского района на 2022-2029 годы»</t>
  </si>
  <si>
    <t>0940000000</t>
  </si>
  <si>
    <t>Подпрограмма «Совершенствование муниципального управления в МО «Молчановский район»</t>
  </si>
  <si>
    <t>0945100000</t>
  </si>
  <si>
    <t>Основное мероприятие «Профессиональное развитие муниципальных служащих»</t>
  </si>
  <si>
    <t>Обеспечение участия муниципальных служащих МО «Молчановский район» в семинарах, тренингах и других образовательных мероприятиях</t>
  </si>
  <si>
    <t>9900000000</t>
  </si>
  <si>
    <t>Непрограммное направление расходов</t>
  </si>
  <si>
    <t>9900100000</t>
  </si>
  <si>
    <t>9900140040</t>
  </si>
  <si>
    <t>Осуществление отдельных государственных полномочий по регистрации коллективных договоров</t>
  </si>
  <si>
    <t>9900140160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</si>
  <si>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</si>
  <si>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9900140170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</si>
  <si>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</si>
  <si>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9900140210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</si>
  <si>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</si>
  <si>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9900140450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</si>
  <si>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</si>
  <si>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9900140640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</si>
  <si>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</si>
  <si>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9900140700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</si>
  <si>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</si>
  <si>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9900140730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</si>
  <si>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</si>
  <si>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9900140780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</si>
  <si>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</si>
  <si>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9900140800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</si>
  <si>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</si>
  <si>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9900140940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</si>
  <si>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</si>
  <si>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9900200000</t>
  </si>
  <si>
    <t>Резервные фонды органов местного самоуправления</t>
  </si>
  <si>
    <t>9900300000</t>
  </si>
  <si>
    <t>Расходы на организацию награждения граждан, коллективов и организаций за вклад в развитие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</si>
  <si>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</si>
  <si>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9900500000</t>
  </si>
  <si>
    <t>Расходы на взносы в организации по взаимодействию муниципальных образований</t>
  </si>
  <si>
    <t>Реализация решения Думы Молчановского района от 28.05.2015 № 23 «Об утверждении Положения о размере, условиях и порядке компенсации расходов на оплату стоимости проезда и провоза багажа к месту использования отпуска и обратно, а также расходов, связанных с переездом, лицам, работающим в органах местного самоуправления, муниципальных учреждениях расположенных в Молчановском районе и членам их семей»</t>
  </si>
  <si>
    <t>Резервные фонды исполнительного органа государственной власти субъекта Российской Федерации</t>
  </si>
  <si>
    <t>9901100000</t>
  </si>
  <si>
    <t>Исполнение судебных актов. Уплата административных платежей и сборов</t>
  </si>
  <si>
    <t>902</t>
  </si>
  <si>
    <t>903</t>
  </si>
  <si>
    <t>0910000000</t>
  </si>
  <si>
    <t>Подпрограмма «Эффективное управление муниципальным долгом муниципального образования «Молчановский район»</t>
  </si>
  <si>
    <t>0915100000</t>
  </si>
  <si>
    <t>Основное мероприятие «Управление муниципальным долгом муниципального образования «Молчановский район»</t>
  </si>
  <si>
    <t>Своевременное исполнение обязательств по обслуживанию муниципального долга</t>
  </si>
  <si>
    <t>0920000000</t>
  </si>
  <si>
    <t>Подпрограмма «Повышение качества и уровня автоматизации бюджетного процесса в Молчановском районе»</t>
  </si>
  <si>
    <t>0925100000</t>
  </si>
  <si>
    <t>Основное мероприятие «Приобретение и сопровождение систем управления бюджетным процессом»</t>
  </si>
  <si>
    <t>Обеспечение бесперебойной работоспособности систем бюджетной отчетности</t>
  </si>
  <si>
    <t>0925200000</t>
  </si>
  <si>
    <t>Основное мероприятие «Обеспечение доступа к информационным ресурсам»</t>
  </si>
  <si>
    <t>Круглосуточный доступ к информационным ресурсам</t>
  </si>
  <si>
    <t>0930000000</t>
  </si>
  <si>
    <t>Подпрограмма «Совершенствование межбюджетных отношений в Молчановском районе»</t>
  </si>
  <si>
    <t>0935100000</t>
  </si>
  <si>
    <t>Основное мероприятие «Создание условий для обеспечения равных финансовых возможностей муниципальных образований по решению вопросов местного значения»</t>
  </si>
  <si>
    <t>Поддержка мер по обеспечению сбалансированности бюджетов сельских поселений Молчановского района</t>
  </si>
  <si>
    <t>0935100М70</t>
  </si>
  <si>
    <t>Выравнивание бюджетной обеспеченности поселений из районного фонда финансовой поддержки поселений Молчановского района</t>
  </si>
  <si>
    <t>0935140М70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</si>
  <si>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</si>
  <si>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0935200000</t>
  </si>
  <si>
    <t>Основное мероприятие «Обеспечение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округов»</t>
  </si>
  <si>
    <t>0935251180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</si>
  <si>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</si>
  <si>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904</t>
  </si>
  <si>
    <t>0200000000</t>
  </si>
  <si>
    <t>Муниципальная программа «Развитие образования и воспитания в Молчановском районе на 2022-2029 годы»</t>
  </si>
  <si>
    <t>0210000000</t>
  </si>
  <si>
    <t>Подпрограмма «Развитие дошкольного, общего и дополнительного образования в Молчановском районе»</t>
  </si>
  <si>
    <t>0214100000</t>
  </si>
  <si>
    <t>Ведомственная целевая программа «Организация и обеспечение предоставления образовательных услуг по программам общего образования в муниципальных образовательных организациях Молчановского района для детей до 18 лет»</t>
  </si>
  <si>
    <t>0214100A00</t>
  </si>
  <si>
    <t>Дошкольные организации</t>
  </si>
  <si>
    <t>0214100А06</t>
  </si>
  <si>
    <t>Возмещение расходов образовательным организациям за присмотр и уход за детьми - инвалидами, детьми - сиротами и детьми, оставшимися без попечения родителей, за детьми с туберкулезной интоксикацией, а также детьми семей военнослужащих, призванных на военную службу по мобилизации</t>
  </si>
  <si>
    <t>0214100Б00</t>
  </si>
  <si>
    <t>Общеобразовательные организации</t>
  </si>
  <si>
    <t>0214100Б06</t>
  </si>
  <si>
    <t>0214100В00</t>
  </si>
  <si>
    <t>0215100000</t>
  </si>
  <si>
    <t>Кадровое обеспечение образовательного процесса путем обслуживания автотранспортной техники для решения кадрового вопроса в муниципальных общеобразовательных организациях</t>
  </si>
  <si>
    <t>0215140370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</si>
  <si>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</si>
  <si>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0215140380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</si>
  <si>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</si>
  <si>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0215140390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</si>
  <si>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</si>
  <si>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0215140400</t>
  </si>
  <si>
    <t>0215140410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</si>
  <si>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</si>
  <si>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0215140420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</si>
  <si>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</si>
  <si>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0215140440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</si>
  <si>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</si>
  <si>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0215140460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</si>
  <si>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</si>
  <si>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0215200000</t>
  </si>
  <si>
    <t>Основное мероприятие «Обеспечение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области»</t>
  </si>
  <si>
    <t>0215240520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</si>
  <si>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</si>
  <si>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0215240530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</si>
  <si>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</si>
  <si>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0215300000</t>
  </si>
  <si>
    <t>Основное мероприятие «Повышение качества услуг в сфере отдыха и оздоровления детей»</t>
  </si>
  <si>
    <t>0215340790</t>
  </si>
  <si>
    <t>Обеспечение организации отдыха детей в каникулярное время</t>
  </si>
  <si>
    <t>02153S0790</t>
  </si>
  <si>
    <t>0215400000</t>
  </si>
  <si>
    <t>Основное мероприятие «Реализация мер по развитию научно-образовательной и творческой среды в образовательных организациях, развитие эффективной системы дополнительного образования детей»</t>
  </si>
  <si>
    <t>Обеспечение персонифицированного финансирования дополнительного образования детей</t>
  </si>
  <si>
    <t>0215500000</t>
  </si>
  <si>
    <t>Основное мероприятие «На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организаций»</t>
  </si>
  <si>
    <t>02155L3030</t>
  </si>
  <si>
    <t>0215600000</t>
  </si>
  <si>
    <t>Основное мероприятие «Обеспечение бесплатным горячим питанием отдельных категорий обучающихся в государственных и муниципальных образовательных организациях»</t>
  </si>
  <si>
    <t>02156L3041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</si>
  <si>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</si>
  <si>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021E400000</t>
  </si>
  <si>
    <t>Региональный проект «Цифровая образовательная среда»</t>
  </si>
  <si>
    <t>021E441900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</si>
  <si>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</si>
  <si>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021EВ00000</t>
  </si>
  <si>
    <t>Региональный проект «Патриотическое воспитание граждан Российской Федерации»</t>
  </si>
  <si>
    <t>0220000000</t>
  </si>
  <si>
    <t>Подпрограмма «Развитие инфраструктуры системы образования Молчановского района»</t>
  </si>
  <si>
    <t>0225100000</t>
  </si>
  <si>
    <t>Основное мероприятие «Сохранение действующих мест в образовательных организациях (за исключением затрат на капитальное строительство)»</t>
  </si>
  <si>
    <t>Организация работы общеобразовательных учреждений на период проведения капитального ремонта</t>
  </si>
  <si>
    <t>0225200000</t>
  </si>
  <si>
    <t>Основное мероприятие «Проведение капитального ремонта зданий (обособленных помещений) государственных (муниципальных) общеобразовательных организаций»</t>
  </si>
  <si>
    <t>Субсидия на разработку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 (Капитальный ремонт МБОУ «Сарафановская СОШ», по адресу: Томская область, Молчановский район, с.Сарафановка, ул. Школьная, д.38)</t>
  </si>
  <si>
    <t>0230000000</t>
  </si>
  <si>
    <t>Подпрограмма «Организация и обеспечение эффективного функционирования сети учреждений образования»</t>
  </si>
  <si>
    <t>0234100000</t>
  </si>
  <si>
    <t>Ведомственная целевая программа «Обеспечение деятельности подведомственных муниципальных учреждений МКУ «Управление образования Администрации Молчановского района Томской области»</t>
  </si>
  <si>
    <t>0234100Г00</t>
  </si>
  <si>
    <t>Учебно-методические кабинеты, централизованные бухгалтерии, группы хозяйственного обслуживания</t>
  </si>
  <si>
    <t>0240000000</t>
  </si>
  <si>
    <t>0240000Г00</t>
  </si>
  <si>
    <t>Учебно-методические кабинеты, группы хозяйственного обслуживания</t>
  </si>
  <si>
    <t>0240100000</t>
  </si>
  <si>
    <t>Приобретение спортивного инвентаря и оборудования для спортивных школ</t>
  </si>
  <si>
    <t>0315400039</t>
  </si>
  <si>
    <t>Капитальный ремонт муниципальных спортивных сооружений</t>
  </si>
  <si>
    <t>0315500000</t>
  </si>
  <si>
    <t>Основное мероприятие «Создание условий для проведения самостоятельных занятий физической культурой и спортом и осуществления цифрового контроля занимающихся»</t>
  </si>
  <si>
    <t>03155L7530</t>
  </si>
  <si>
    <t>Закупка оборудования для создания «умных»спортивных площадок</t>
  </si>
  <si>
    <t>031P540006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</si>
  <si>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</si>
  <si>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031P5S0006</t>
  </si>
  <si>
    <t>0515140740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</si>
  <si>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</si>
  <si>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0620000000</t>
  </si>
  <si>
    <t>Подпрограмма «Профилактика правонарушений и наркомании в Молчановском районе»</t>
  </si>
  <si>
    <t>0625100000</t>
  </si>
  <si>
    <t>Основное мероприятие «Организация мероприятий по профилактике правонарушений и наркомании, обеспечению общественной безопасности»</t>
  </si>
  <si>
    <t>Организация временного трудоустройства несовершеннолетних граждан, состоящих на учете в органах внутренних дел, комиссиях по делам несовершеннолетних и защите их прав, на внутришкольном учете, подростков, проживающих в неблагополучных малоимущих семьях</t>
  </si>
  <si>
    <t>0630000000</t>
  </si>
  <si>
    <t>Подпрограмма «Повышение безопасности дорожного движения на территории Молчановского района»</t>
  </si>
  <si>
    <t>0635100000</t>
  </si>
  <si>
    <t>Основное мероприятие «Обеспечение безопасного участия детей в дорожном движении»</t>
  </si>
  <si>
    <t>Организация в период школьных каникул в местах отдыха детей профилактических мероприятий, конкурсов, викторин по предупреждению нарушений правил дорожного движения</t>
  </si>
  <si>
    <t>Подпрограмма «Модель непрерывного экологического воспитания и образования на территории Молчановского района»</t>
  </si>
  <si>
    <t>Основное мероприятие «Экологическое образование, воспитание и информирование населения»</t>
  </si>
  <si>
    <t>Подготовка и реализация экологических проектов</t>
  </si>
  <si>
    <t>9900600000</t>
  </si>
  <si>
    <t>Возмещение специалистам-победителям в федеральной программе «Земский учитель» расходов за аренду (наем) жилого помещения на территории муниципального образования «Молчановский район»</t>
  </si>
  <si>
    <t>913</t>
  </si>
  <si>
    <t>915</t>
  </si>
  <si>
    <t>Осуществление деятельности по содержанию автомобильных дорог общего пользования местного значения</t>
  </si>
  <si>
    <t>Капитальный ремонт и (или) ремонт автомобильных дорог вне границ населенных пунктов в границах муниципального района</t>
  </si>
  <si>
    <t>0820000000</t>
  </si>
  <si>
    <t>0825100000</t>
  </si>
  <si>
    <t>0950000000</t>
  </si>
  <si>
    <t>Подпрограмма «Эффективное управление муниципальными ресурсами муниципального образования «Молчановский район»</t>
  </si>
  <si>
    <t>0955100000</t>
  </si>
  <si>
    <t>Основное мероприятие «Обеспечение полноты учета, сохранности использования муниципального имущества»</t>
  </si>
  <si>
    <t>0955100033</t>
  </si>
  <si>
    <t>Организация содержания муниципального имущества</t>
  </si>
  <si>
    <t>0955100034</t>
  </si>
  <si>
    <t>Проведение независимой оценки объектов муниципального имущества для определения рыночной стоимости размера арендной платы объектов, находящихся в собственности муниципального образования «Молчановский район»</t>
  </si>
  <si>
    <t>Проведение ремонтных работ на объектах муниципальной собственности муниципального образования «Молчановский район»</t>
  </si>
  <si>
    <t>0955400000</t>
  </si>
  <si>
    <t>Основное мероприятие «Проведение комплексных кадастровых работ на территории Томской области»</t>
  </si>
  <si>
    <t>09554L5110</t>
  </si>
  <si>
    <t>Проведение комплексных кадастровых работ на территории Томской области</t>
  </si>
  <si>
    <t>Всего выбытий (бух.уч.)</t>
  </si>
  <si>
    <t>Доп. ЭК: ***0,****</t>
  </si>
  <si>
    <t>АМР</t>
  </si>
  <si>
    <t>http://www.molchanovo.ru/content/vedomstvennye_celevye_programmy</t>
  </si>
  <si>
    <t>есть</t>
  </si>
  <si>
    <t>РУО</t>
  </si>
  <si>
    <t>http://mol-uoml.edu.tomsk.ru/programmyi/</t>
  </si>
  <si>
    <t>нет</t>
  </si>
  <si>
    <t>Дума</t>
  </si>
  <si>
    <t xml:space="preserve">РУО </t>
  </si>
  <si>
    <t>ОУМИ</t>
  </si>
  <si>
    <t>3452</t>
  </si>
  <si>
    <t>3451</t>
  </si>
  <si>
    <t>3450</t>
  </si>
  <si>
    <t>1300</t>
  </si>
  <si>
    <t>0900</t>
  </si>
  <si>
    <t>0350</t>
  </si>
  <si>
    <t>0200</t>
  </si>
  <si>
    <t>0050</t>
  </si>
  <si>
    <t>0030</t>
  </si>
  <si>
    <t>0010</t>
  </si>
  <si>
    <t>0000</t>
  </si>
  <si>
    <t>3961</t>
  </si>
  <si>
    <t>3892</t>
  </si>
  <si>
    <t>3891</t>
  </si>
  <si>
    <t>3821</t>
  </si>
  <si>
    <t>3820</t>
  </si>
  <si>
    <t>3631</t>
  </si>
  <si>
    <t>3630</t>
  </si>
  <si>
    <t>3482</t>
  </si>
  <si>
    <t>3481</t>
  </si>
  <si>
    <t>3421</t>
  </si>
  <si>
    <t>3420</t>
  </si>
  <si>
    <t>3392</t>
  </si>
  <si>
    <t>3391</t>
  </si>
  <si>
    <t>3390</t>
  </si>
  <si>
    <t>3321</t>
  </si>
  <si>
    <t>3171</t>
  </si>
  <si>
    <t>2311</t>
  </si>
  <si>
    <t>2251</t>
  </si>
  <si>
    <t>2111</t>
  </si>
  <si>
    <t>2101</t>
  </si>
  <si>
    <t>2081</t>
  </si>
  <si>
    <t>1631</t>
  </si>
  <si>
    <t>1621</t>
  </si>
  <si>
    <t>1551</t>
  </si>
  <si>
    <t>1452</t>
  </si>
  <si>
    <t>1001</t>
  </si>
  <si>
    <t>0990</t>
  </si>
  <si>
    <t>0840</t>
  </si>
  <si>
    <t>0830</t>
  </si>
  <si>
    <t>0600</t>
  </si>
  <si>
    <t>0480</t>
  </si>
  <si>
    <t>0380</t>
  </si>
  <si>
    <t>0330</t>
  </si>
  <si>
    <t>0320</t>
  </si>
  <si>
    <t>0300</t>
  </si>
  <si>
    <t>0220</t>
  </si>
  <si>
    <t>0210</t>
  </si>
  <si>
    <t>0160</t>
  </si>
  <si>
    <t>0120</t>
  </si>
  <si>
    <t>0110</t>
  </si>
  <si>
    <t>0090</t>
  </si>
  <si>
    <t>0080</t>
  </si>
  <si>
    <t>0070</t>
  </si>
  <si>
    <t>0060</t>
  </si>
  <si>
    <t>0020</t>
  </si>
  <si>
    <t>2201</t>
  </si>
  <si>
    <t>2182</t>
  </si>
  <si>
    <t>1030</t>
  </si>
  <si>
    <t>0800</t>
  </si>
  <si>
    <t>0170</t>
  </si>
  <si>
    <t>0100</t>
  </si>
  <si>
    <t>3571</t>
  </si>
  <si>
    <t>3570</t>
  </si>
  <si>
    <t>3532</t>
  </si>
  <si>
    <t>3531</t>
  </si>
  <si>
    <t>3530</t>
  </si>
  <si>
    <t>3442</t>
  </si>
  <si>
    <t>3441</t>
  </si>
  <si>
    <t>3440</t>
  </si>
  <si>
    <t>3411</t>
  </si>
  <si>
    <t>3410</t>
  </si>
  <si>
    <t>3382</t>
  </si>
  <si>
    <t>3381</t>
  </si>
  <si>
    <t>3380</t>
  </si>
  <si>
    <t>3301</t>
  </si>
  <si>
    <t>3192</t>
  </si>
  <si>
    <t>3191</t>
  </si>
  <si>
    <t>3190</t>
  </si>
  <si>
    <t>3181</t>
  </si>
  <si>
    <t>3130</t>
  </si>
  <si>
    <t>3061</t>
  </si>
  <si>
    <t>3060</t>
  </si>
  <si>
    <t>3051</t>
  </si>
  <si>
    <t>3021</t>
  </si>
  <si>
    <t>3001</t>
  </si>
  <si>
    <t>2391</t>
  </si>
  <si>
    <t>2371</t>
  </si>
  <si>
    <t>2361</t>
  </si>
  <si>
    <t>2241</t>
  </si>
  <si>
    <t>2212</t>
  </si>
  <si>
    <t>2192</t>
  </si>
  <si>
    <t>2191</t>
  </si>
  <si>
    <t>2161</t>
  </si>
  <si>
    <t>2151</t>
  </si>
  <si>
    <t>2141</t>
  </si>
  <si>
    <t>2071</t>
  </si>
  <si>
    <t>2061</t>
  </si>
  <si>
    <t>2051</t>
  </si>
  <si>
    <t>2041</t>
  </si>
  <si>
    <t>2031</t>
  </si>
  <si>
    <t>2011</t>
  </si>
  <si>
    <t>2001</t>
  </si>
  <si>
    <t>1881</t>
  </si>
  <si>
    <t>1461</t>
  </si>
  <si>
    <t>1021</t>
  </si>
  <si>
    <t>1020</t>
  </si>
  <si>
    <t>1000</t>
  </si>
  <si>
    <t>0960</t>
  </si>
  <si>
    <t>0230</t>
  </si>
  <si>
    <t>0190</t>
  </si>
  <si>
    <t>0140</t>
  </si>
  <si>
    <t>0035</t>
  </si>
  <si>
    <t>Доп. ЭК</t>
  </si>
  <si>
    <t>по заявкам пример в 2019</t>
  </si>
  <si>
    <t>показатель Р6</t>
  </si>
  <si>
    <t>общее количество заявок при санкционировании расходов ГРБС за счет средств бюджета</t>
  </si>
  <si>
    <t>количество отклоненных Финансовым управлением заявок на расход бюджетополучателей (подведомственных бюджетных (автономных) учреждений) при санкционировании расходов за счет средств бюджета</t>
  </si>
  <si>
    <t xml:space="preserve">Доля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</si>
  <si>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</si>
  <si>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</si>
  <si>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</si>
  <si>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</si>
  <si>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</si>
  <si>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</si>
  <si>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</si>
  <si>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</si>
  <si>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</si>
  <si>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</si>
  <si>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</si>
  <si>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</si>
  <si>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Управление финансов</t>
  </si>
  <si>
    <t xml:space="preserve">Администрация района </t>
  </si>
  <si>
    <t>ДУМА</t>
  </si>
  <si>
    <t>Итого:</t>
  </si>
  <si>
    <t>КСО</t>
  </si>
  <si>
    <t>Код</t>
  </si>
  <si>
    <t>ГРБС</t>
  </si>
  <si>
    <t>Наименование показателя</t>
  </si>
  <si>
    <t>Показатель</t>
  </si>
  <si>
    <t>Ед изм</t>
  </si>
  <si>
    <t>Оценка показателя</t>
  </si>
  <si>
    <t>Документы для расчета показателя</t>
  </si>
  <si>
    <t>Расчет показателя</t>
  </si>
  <si>
    <t>Оценка ГРБС</t>
  </si>
  <si>
    <t>1. Оценка механизмов планирования расходов бюджета</t>
  </si>
  <si>
    <t>Р1</t>
  </si>
  <si>
    <t>Р1 Доля бюджетных ассигнований ГРБС, формируемых в рамках программ, в общем объеме расходов ГРБС (без учета ассигнований на исполнение публичных обязательств)</t>
  </si>
  <si>
    <t xml:space="preserve">Р1 = Рпр /Ргрбс х 100, где:
Рпр - объем бюджетных ассигнований ГРБС, формируемых в рамках программ;
Ргрбс - общий объем бюджетных ассигнований ГРБС (без учета ассигнований на исполнение публичных обязательств)
</t>
  </si>
  <si>
    <t>%</t>
  </si>
  <si>
    <t>Данные годового отчета об исполнении бюджета Молчановского района</t>
  </si>
  <si>
    <t>Р1 &gt;= 50</t>
  </si>
  <si>
    <t>Упр фин</t>
  </si>
  <si>
    <t>Р1 &gt;= 40</t>
  </si>
  <si>
    <t>Р1 &gt;=30</t>
  </si>
  <si>
    <t>Р1 &gt;= 20</t>
  </si>
  <si>
    <r>
      <t xml:space="preserve">Р1 </t>
    </r>
    <r>
      <rPr>
        <b/>
        <sz val="10"/>
        <color indexed="8"/>
        <rFont val="Times New Roman"/>
        <family val="1"/>
        <charset val="204"/>
      </rPr>
      <t xml:space="preserve">&gt;= </t>
    </r>
    <r>
      <rPr>
        <sz val="10"/>
        <color indexed="8"/>
        <rFont val="Times New Roman"/>
        <family val="1"/>
        <charset val="204"/>
      </rPr>
      <t>10</t>
    </r>
  </si>
  <si>
    <r>
      <t xml:space="preserve">Р1 </t>
    </r>
    <r>
      <rPr>
        <b/>
        <sz val="10"/>
        <color indexed="8"/>
        <rFont val="Times New Roman"/>
        <family val="1"/>
        <charset val="204"/>
      </rPr>
      <t xml:space="preserve">&lt; </t>
    </r>
    <r>
      <rPr>
        <sz val="10"/>
        <color indexed="8"/>
        <rFont val="Times New Roman"/>
        <family val="1"/>
        <charset val="204"/>
      </rPr>
      <t>10</t>
    </r>
  </si>
  <si>
    <t>Р2</t>
  </si>
  <si>
    <t>Р2 Размещение на официальном сайте ГРБС ведомственных целевых  программ, разрабатываемых и реализуемых ГРБС (в актуальной редакции), а также отчетов об их реализации</t>
  </si>
  <si>
    <t>Р2= информация размещается</t>
  </si>
  <si>
    <t>Информация, размещенная на официальном сайте ГРБС</t>
  </si>
  <si>
    <t>размещается</t>
  </si>
  <si>
    <t>не размещается</t>
  </si>
  <si>
    <t>Р2= информация не размещается</t>
  </si>
  <si>
    <t>2. Оценка результатов исполнения бюджета в части расходов</t>
  </si>
  <si>
    <t>Р3</t>
  </si>
  <si>
    <t>Р3 Уровень исполнения расходов ГРБС за счет средств местного бюджета (без учета субвенций, субсидий, иных межбюджетных трансфертов)</t>
  </si>
  <si>
    <t>Р3=Ркас/Ркпр*100, где: Ркас -кассовые расходы ГРБС за счет средств местного бюджета (без учета субвенций, субсидий, иных межбюджетных трансфертов) в отчетном периоде; Ркпр -плановые расходы ГРБС за счет средств местного бюджета (без учета субвенций, субсидий, иных межбюджетных трансфертов) в соответствии с кассовым планом по расходам за отчетный период</t>
  </si>
  <si>
    <t>Р3=100</t>
  </si>
  <si>
    <t>Р3&gt;=95</t>
  </si>
  <si>
    <t>Р3&gt;=90</t>
  </si>
  <si>
    <t>Р3&gt;=85</t>
  </si>
  <si>
    <t>Р3&gt;=80</t>
  </si>
  <si>
    <t>Р3&lt;80</t>
  </si>
  <si>
    <t>Р4</t>
  </si>
  <si>
    <t>Р4 Отсутствие просроченной кредиторской задолженности</t>
  </si>
  <si>
    <t>Р4 = объем просроченной кредиторской задолженности ГРБС и подведомственных ему бюджетных (автономных) учреждений по состоянию на 1 января года, следующего за отчетным</t>
  </si>
  <si>
    <t>отсутствует</t>
  </si>
  <si>
    <t>Р4=0</t>
  </si>
  <si>
    <t>0&lt;Р4</t>
  </si>
  <si>
    <t>Р5</t>
  </si>
  <si>
    <t>Р5 Объем неисполненных на конец отчетного финансового года бюджетных ассигнований (за исключением межбюджетных трансфертов из федерального и областногобюджетов, по которым отсутствует потребность, и межбюджетных трансфертов, неиспользованных в связи с поздним поступлением средств из федерального и областного бюджетов)</t>
  </si>
  <si>
    <t>Р5 Объем неисполненных на конец отчетного финансового года бюджетных ассигнований (за исключением межбюджетных трансфертов из федерального и областного бюджетов, по которым отсутствует потребность, и межбюджетных трансфертов, неиспользованных в связи с поздним поступлением из федерального и областного бюджетов)</t>
  </si>
  <si>
    <t>Р5=((b-e)/b)*100, где: b-объем бюджетных ассигнований ГРБС в отчетном финансовом году согласно отчету об исполнении местного бюджета (за исключением средств из федерального бюджета позднее 1 октября отчетного финансового года, из областного бюджета позднее 1 ноября отчетного финансового года); e - кассовое исполнение расходов ГРБС в отчетном финансовом году (за исключением межбюджетных трансфертов из федерального и областного бюджетов, по которым отсутствует потребность, и межбюджетных трансфертов, неиспользованных в связи с поступлением средств из федерального бюджета позднее 1 октября отчетного финансового года, из областного бюджета позднее 1 ноября отчетного финансового года)</t>
  </si>
  <si>
    <t>Р5&lt;=1</t>
  </si>
  <si>
    <t>1%&lt;P5&lt;=2%</t>
  </si>
  <si>
    <t>2%&lt;P5</t>
  </si>
  <si>
    <t>Р6</t>
  </si>
  <si>
    <t>Доля отклоненных заявок на расход подведомственных ГРБС бюджетных (автономных) учреждений при осуществлении санкционирования расходов за счет средств бюджета, в процентах</t>
  </si>
  <si>
    <t>Р6=Зоткл/З общ*100, где:Зоткл - количество отклоненных Финансовым управлением заявок на расход бюджетополучателей (подведомственных бюджетных (автономных) учреждений) при санкционировании расходов за счет средств бюджета, единиц; З общ - общее количество отклоненных заявок при санкционировании расходов ГРБС за счет средств бюджета, единиц</t>
  </si>
  <si>
    <t>Р6 &lt;=20%</t>
  </si>
  <si>
    <t>20%&lt;Р6&lt;=30%</t>
  </si>
  <si>
    <t>30%&lt;Р6</t>
  </si>
  <si>
    <t>3. Оценка предоставления муниципальных услуг в соответствии с муниципальным заданием</t>
  </si>
  <si>
    <t>Р7</t>
  </si>
  <si>
    <t>Р7 Наличие утвержденного правовым актом ГРБС порядка определения расчетно-нормативных затрат на финансовое обеспечение выполнения подведомственными учреждениями муниципальных заданий на оказание муниципальных услуг (выполнение работ)</t>
  </si>
  <si>
    <t>Р7= наличие утвержденного правовым актом ГРБС порядка определения расчетно-нормативных затрат на финансовое обеспечение выполнения подведомственными учреждениями муниципальных заданий на оказание муниципальных услуг (выполнение работ), в отношении которых ГРБС выполняет функции и полномочия учредителя</t>
  </si>
  <si>
    <t>Р7= наличие утвержденного правовым актом ГРБС порядка</t>
  </si>
  <si>
    <t>Р7= отсутствие утвержденного правовым актом ГРБС порядка</t>
  </si>
  <si>
    <t>наличие утвержденного правовым актом ГРБС порядка</t>
  </si>
  <si>
    <t>отсутствие утвержденного правовым актом ГРБС порядка</t>
  </si>
  <si>
    <t>Р8</t>
  </si>
  <si>
    <t>Р8 Наличие результатов контроля за исполнением муниципальных заданий на предоставление услуг (выполнение работ)</t>
  </si>
  <si>
    <t>Р8=Кумз/Куо, где: Кумз - количество бюджетных (автономных) учреждений, до которых доведенных муниципальные задания; Куо - количество бюджетных (автономных) учреждений, в отношении которых сформированы отчеты об исполнении муниципального задания бюджетными (автономными) учреждениями, в отношении которых ГРБС выполняет функции и полномочия учредителя</t>
  </si>
  <si>
    <t>Р8= 100%</t>
  </si>
  <si>
    <t>50%&lt;=Р8&lt;100%</t>
  </si>
  <si>
    <t>Р8&lt;50%</t>
  </si>
  <si>
    <t>Р8=0</t>
  </si>
  <si>
    <t>Р9</t>
  </si>
  <si>
    <t>Р9 Использование результатов мониторинга реализации ведомственных целевых программ и выполнения муниципальных заданий при планировании бюджетных ассигнований и (или) определении объема субсидий на выполнение муниципального задания</t>
  </si>
  <si>
    <t>Р9= результаты используются</t>
  </si>
  <si>
    <t>используются</t>
  </si>
  <si>
    <t>Р9= результаты не используются</t>
  </si>
  <si>
    <t>не используются</t>
  </si>
  <si>
    <t>4. Оценка состояния учета и отчетности</t>
  </si>
  <si>
    <t>Р10</t>
  </si>
  <si>
    <t>Р10 Соблюдение сроков представления ГРБС годовой бюджетной отчетности</t>
  </si>
  <si>
    <t>Оценивается соблюдение сроков представления ГРБС при представлении годовой бюджетной отчетности</t>
  </si>
  <si>
    <t>годовая бюджетная отчетность представлена ГРБС в установленные сроки;</t>
  </si>
  <si>
    <t>годовая бюджетная отчетность представлена ГРБС с нарушением установленных сроков</t>
  </si>
  <si>
    <t>годовая бюджетная отчетность представлена ГРБС в установленные сроки</t>
  </si>
  <si>
    <t>Р11</t>
  </si>
  <si>
    <t>Р11 Соответствие предоставленной в Управление финансов Администрации Молчановского района бюджетной отчетности установленным требованиям</t>
  </si>
  <si>
    <t>Оценивается качество предоставления бюджетной отчетности</t>
  </si>
  <si>
    <t>отчетность соответствует требованиям</t>
  </si>
  <si>
    <t>отчетность не соответствует требованиям</t>
  </si>
  <si>
    <t>5. Оценка организации контроля</t>
  </si>
  <si>
    <t>Р12</t>
  </si>
  <si>
    <t>Р12 Наличие фактов недостач и хищений денежных средств и материальных ценностией в отчетном финансовом году</t>
  </si>
  <si>
    <t>Р12= оценка фактов установления недостач и хищений денежных средств и материальных ценностей</t>
  </si>
  <si>
    <t>Таблица «Сведения о недостачах и хищениях денежных средств и материальных ценностей» по форме, утвержденной Инструкцией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утвержденной приказом Министерства финансов Российской Федерации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</si>
  <si>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Р12= отсутствуют недостачи и хищения денежных средств и материальных ценностей</t>
  </si>
  <si>
    <t>Р12= установлены недостачи и хищения денежных средств и материальных ценностей</t>
  </si>
  <si>
    <t>отсутствуют недостачи и хищения денежных средств и материальных ценностей</t>
  </si>
  <si>
    <t>Р13</t>
  </si>
  <si>
    <t>Р13 Осуществление мероприятий внутреннего контроля</t>
  </si>
  <si>
    <t>Наличие в годовой бюджетной отчетности за отчетный финансовый год заполненной таблицы «Сведения о результатах мероприятий внутреннего контроля» по форме, у утвержденной Инструкцией о составлении и представлении годовой, квартальной и месячной отчетности</t>
  </si>
  <si>
    <t>таблица «Сведения о результатах мероприятий внутреннего контроля» заполнена и соответствует характеристикам внутреннего контроля, указанным в комментарии;</t>
  </si>
  <si>
    <t>таблица «Сведения о результатах мероприятий внутреннего контроля» не заполнена или не соответствует характеристикам внутреннего контроля, указанным в комментарии</t>
  </si>
  <si>
    <t>таблица «Сведения о результатах мероприятий внутреннего контроля« заполнена и соответствует характеристикам внутреннего контроля, указанным в комментарии;</t>
  </si>
  <si>
    <t>Р14</t>
  </si>
  <si>
    <t>Р14 Проведение инвентаризации</t>
  </si>
  <si>
    <t>Наличие в годовой бюджетной отчетности за отчетный финансовый год заполненной таблицы «Сведения о проведении инвентаризаций»</t>
  </si>
  <si>
    <t>таблица «Сведения о проведении инвентаризаций» заполнена и соответствует требованиям;</t>
  </si>
  <si>
    <t>таблица «Сведения о проведении инвентаризаций» не заполнена и не соответствует требованиям</t>
  </si>
  <si>
    <t>КС О</t>
  </si>
  <si>
    <t>9901200000</t>
  </si>
  <si>
    <t>0955100032</t>
  </si>
  <si>
    <t>0715100023</t>
  </si>
  <si>
    <t>0715100022</t>
  </si>
  <si>
    <t>9901302000</t>
  </si>
  <si>
    <t>0825100024</t>
  </si>
  <si>
    <t>0635100021</t>
  </si>
  <si>
    <t>0625100020</t>
  </si>
  <si>
    <t>Исполнение судебных актов по искам к муниципальному образованию «Молчановский район» об обеспечении антитеррористической защиты и противопожарной безопасности муниципальных образовательных организаций муниципального образования «Молчановский район»</t>
  </si>
  <si>
    <t>0615500037</t>
  </si>
  <si>
    <t>Основное мероприятие «Проведение комплекса мероприятий по обеспечению антитеррористической и пожарной безопасности Молчановского района»</t>
  </si>
  <si>
    <t>0615500000</t>
  </si>
  <si>
    <t>Обеспечение антитеррористической защиты отремонтированных зданий муниципальных общеобразовательных организаций</t>
  </si>
  <si>
    <t>06154S1160</t>
  </si>
  <si>
    <t>0615441160</t>
  </si>
  <si>
    <t>Основное мероприятие «Обеспечение антитеррористической защиты объектов капитального ремонта государственных (муниципальных) общеобразовательных организаций»</t>
  </si>
  <si>
    <t>Организация слета детских общественных организаций</t>
  </si>
  <si>
    <t>Подготовка и организация выезда на спартакиаду допризывника</t>
  </si>
  <si>
    <t>0325100012</t>
  </si>
  <si>
    <t>Проектная часть муниципальной программы</t>
  </si>
  <si>
    <t>031P000000</t>
  </si>
  <si>
    <t>Организация, проведение XXXV областных летних сельских спортивных игр «Стадион для всех»</t>
  </si>
  <si>
    <t>0315600054</t>
  </si>
  <si>
    <t>Основное мероприятие «Подготовка, организация и проведение спортивных мероприятий на территории Молчановского района»</t>
  </si>
  <si>
    <t>0315600000</t>
  </si>
  <si>
    <t>Выполнение работ по созданию «умных» спортивных площадок</t>
  </si>
  <si>
    <t>0315500057</t>
  </si>
  <si>
    <t>Оснащение объектов спортивной инфраструктуры спортивным, технологическим оборудованием и инвентарём</t>
  </si>
  <si>
    <t>0315400050</t>
  </si>
  <si>
    <t>Корректировка проектной сметной документации по муниципальным спортивным объектам. Проверка достоверности сметной документации по муниципальным спортивным объектам.</t>
  </si>
  <si>
    <t>0315400044</t>
  </si>
  <si>
    <t>Проведение ремонта муниципальных спортивных объектов</t>
  </si>
  <si>
    <t>0315400043</t>
  </si>
  <si>
    <t>0315400010</t>
  </si>
  <si>
    <t>0315100008</t>
  </si>
  <si>
    <t>Выполнение ремонтных работ на объектах инфраструктуры муниципальных образовательных учреждений</t>
  </si>
  <si>
    <t>0225500058</t>
  </si>
  <si>
    <t>Основное мероприятие «Организация и обеспечение комплекса мер по улучшению состояния инфраструктуры образовательных организаций Молчановского района»</t>
  </si>
  <si>
    <t>0225500000</t>
  </si>
  <si>
    <t>Благоустройство территорий муниципальных образовательных учреждений</t>
  </si>
  <si>
    <t>0225400055</t>
  </si>
  <si>
    <t>0225400042</t>
  </si>
  <si>
    <t>0225400000</t>
  </si>
  <si>
    <t>02253S1220</t>
  </si>
  <si>
    <t>0225341220</t>
  </si>
  <si>
    <t>0225300000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</si>
  <si>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</si>
  <si>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02252L7501</t>
  </si>
  <si>
    <t>Основное мероприятие «Оснащение объектов капитального ремонта общеобразовательных организаций современными средствами обучения и воспитания»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</si>
  <si>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</si>
  <si>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02251S1210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</si>
  <si>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</si>
  <si>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02251L7502</t>
  </si>
  <si>
    <t>0225141210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</si>
  <si>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</si>
  <si>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</si>
  <si>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</si>
  <si>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021E452130</t>
  </si>
  <si>
    <t>021E000000</t>
  </si>
  <si>
    <t>Повышение квалификации школьных команд муниципальных общеобразовательных организаций</t>
  </si>
  <si>
    <t>02157S1170</t>
  </si>
  <si>
    <t>0215741170</t>
  </si>
  <si>
    <t>Основное мероприятие "Повышение квалификации школьных команд общеобразовательных организаций, в которых осуществляется капитальный ремонт"</t>
  </si>
  <si>
    <t>0215700000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</si>
  <si>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</si>
  <si>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0215400007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</si>
  <si>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</si>
  <si>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0215141360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</si>
  <si>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</si>
  <si>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0215141330</t>
  </si>
  <si>
    <t>0215100006</t>
  </si>
  <si>
    <t>Основное мероприятие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</si>
  <si>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Возмещение расходов образовательным организациям за присмотр и уход за детьми - инвалидами, детьми - сиротами и детьми, оставшимися без попечения родителей, а также за детьми с туберкулезной интоксикацией</t>
  </si>
  <si>
    <t>0214100A06</t>
  </si>
  <si>
    <t>0935100М30</t>
  </si>
  <si>
    <t>0925200029</t>
  </si>
  <si>
    <t>0925100028</t>
  </si>
  <si>
    <t>0915100027</t>
  </si>
  <si>
    <t>Поощрение муниципальных управленческих команд</t>
  </si>
  <si>
    <t>9901555492</t>
  </si>
  <si>
    <t>Обеспечение проведения выборов депутатов Думы Молчановского района</t>
  </si>
  <si>
    <t>9901400000</t>
  </si>
  <si>
    <t>9901103000</t>
  </si>
  <si>
    <t>9900851200</t>
  </si>
  <si>
    <t>0945100046</t>
  </si>
  <si>
    <t>Обеспечение дополнительного профессионального образования муниципальных служащих МО «Молчановский район»</t>
  </si>
  <si>
    <t>0945100031</t>
  </si>
  <si>
    <t>Проведение комплексного экологического обследования территории для придания ей статуса особо охраняемой природной территории и разработка комплексных материалов экологического обследования территории, обосновывающих придание ей статуса особо охраняемой природной территории регионального или местного значения</t>
  </si>
  <si>
    <t>0835100026</t>
  </si>
  <si>
    <t>Охрана окружающей среды на особо охраняемых природных территориях</t>
  </si>
  <si>
    <t>Финансовое обеспечение ресурсоснабжающих организаций за топливно-энергетические ресурсы</t>
  </si>
  <si>
    <t>0725500051</t>
  </si>
  <si>
    <t>Основное мероприятие «Оказание содействия муниципальным образованием Молчановского района по соблюдению баланса экономических интересов ресурсоснабжающих организаций и поставщиков топливно-энергетических ресурсов»</t>
  </si>
  <si>
    <t>0725500000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</si>
  <si>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</si>
  <si>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0725340910</t>
  </si>
  <si>
    <t>Предоставление межбюджетных трансфертов на решение вопросов местного значения по теплоснабжению, водоснабжению и водоотведению поселений Молчановского района</t>
  </si>
  <si>
    <t>0725300056</t>
  </si>
  <si>
    <t>0725300000</t>
  </si>
  <si>
    <t>Подготовка проектов изменений в генеральные планы, правила землепользования и застройки</t>
  </si>
  <si>
    <t>0725240610</t>
  </si>
  <si>
    <t>Основное мероприятие «Совершенствование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области»</t>
  </si>
  <si>
    <t>Организация укомплектования пунктов временного размещения пострадавшего населения, хранения, освежения и обслуживания запасов материально-технических, продовольственных, медицинских и иных материальных ресурсов</t>
  </si>
  <si>
    <t>0615600038</t>
  </si>
  <si>
    <t>Основное мероприятие «Подготовка населения в области гражданской обороны, защиты от чрезвычайных ситуаций территории муниципального образования «Молчановский район»»</t>
  </si>
  <si>
    <t>0615600000</t>
  </si>
  <si>
    <t>Оказание помощи малоимущим, многодетным семьям и семьям, находившимся в трудной жизненной ситуации, по установке и обслуживанию автономных дымовых пожарных извещателей в жилых помещениях</t>
  </si>
  <si>
    <t>06155S1340</t>
  </si>
  <si>
    <t>0615541340</t>
  </si>
  <si>
    <t>Обеспечение средствами видеонаблюдения объектов, относящихся к местам массового пребывания граждан</t>
  </si>
  <si>
    <t>0615500041</t>
  </si>
  <si>
    <t>Мероприятия, направленные на обеспечение пожарной защиты муниципальных учреждений</t>
  </si>
  <si>
    <t>0615500036</t>
  </si>
  <si>
    <t>Материально-техническое обеспечение мероприятий, направленных на обеспечение мобилизационной подготовки</t>
  </si>
  <si>
    <t>0615300018</t>
  </si>
  <si>
    <t>Обеспечение доставки секретной корреспонденции</t>
  </si>
  <si>
    <t>0615300017</t>
  </si>
  <si>
    <t>Размещение в средствах массовой информации материалов об ответственности за осуществление экстремистской и террористической деятельности, принадлежности к организациям экстремистской и террористической направленности</t>
  </si>
  <si>
    <t>0615200016</t>
  </si>
  <si>
    <t>Основное мероприятие «Предупреждение терроризма и экстремизма»</t>
  </si>
  <si>
    <t>0615200000</t>
  </si>
  <si>
    <t>0615100015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</si>
  <si>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</si>
  <si>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</si>
  <si>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</si>
  <si>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</si>
  <si>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Проведение областного фестиваля активного долголетия в с. Молчаново</t>
  </si>
  <si>
    <t>0415500053</t>
  </si>
  <si>
    <t>Основное мероприятие «Проведение областного фестиваля активного долголетия в с. Молчаново»</t>
  </si>
  <si>
    <t>0415500000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</si>
  <si>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</si>
  <si>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04152L5191</t>
  </si>
  <si>
    <t>Укрепление материально-технической базы муниципальных учреждений культуры</t>
  </si>
  <si>
    <t>0415200052</t>
  </si>
  <si>
    <t>Корректировка проектной сметной документации по капитальному ремонту. Проверка достоверности сметной стоимости.</t>
  </si>
  <si>
    <t>0415200048</t>
  </si>
  <si>
    <t>0415200047</t>
  </si>
  <si>
    <t>0415200014</t>
  </si>
  <si>
    <t>0325100011</t>
  </si>
  <si>
    <t>Организация мероприятия по награждению и награждение спортсменов районных и межрайонных спортивных мероприятий</t>
  </si>
  <si>
    <t>0315200059</t>
  </si>
  <si>
    <t>Реализация проектов, отобранных по итогам проведения конкурса проектов и направленных на создание условий для развития туризма и туристической инфраструктуры в Томской области</t>
  </si>
  <si>
    <t>01454S1040</t>
  </si>
  <si>
    <t>0145441040</t>
  </si>
  <si>
    <t>Основное мероприятие «Развитие внутреннего и въездного туризма в Томской области»</t>
  </si>
  <si>
    <t>0145400000</t>
  </si>
  <si>
    <t>Организация транспортного обслуживания населения внутренним водным транспортом в границах муниципальных районов</t>
  </si>
  <si>
    <t>01453S1250</t>
  </si>
  <si>
    <t>0145341250</t>
  </si>
  <si>
    <t>Организация транспортного обслуживания населения внутренним водным транспортом в границах муниципальных районов (несофинансируемая часть)</t>
  </si>
  <si>
    <t>0145300045</t>
  </si>
  <si>
    <t>Основное мероприятие «Развитие межрегиональных и межмуниципальных перевозок, оптимизация маршрутной сети»</t>
  </si>
  <si>
    <t>Организация и проведение мероприятий в рамках празднования профессионального праздника-Дня российского предпринимательствам в Молчановском районе</t>
  </si>
  <si>
    <t>0145200003</t>
  </si>
  <si>
    <t>01252L5760</t>
  </si>
  <si>
    <t>01251S5766</t>
  </si>
  <si>
    <t>01251L5766</t>
  </si>
  <si>
    <t>0125145766</t>
  </si>
  <si>
    <t>0115140200</t>
  </si>
  <si>
    <t>0115100001</t>
  </si>
  <si>
    <t>Ассигнования 2023 год</t>
  </si>
  <si>
    <t>Дата печати 09.07.2024 (14:54:28)</t>
  </si>
  <si>
    <t xml:space="preserve"> на 01.01.2024 г.</t>
  </si>
  <si>
    <t>Дата печати 09.07.2024 (15:02:07)</t>
  </si>
  <si>
    <t>Дата печати 09.07.2024 (15:05:52)</t>
  </si>
  <si>
    <t>0420</t>
  </si>
  <si>
    <t>0440</t>
  </si>
  <si>
    <t>0780</t>
  </si>
  <si>
    <t>0790</t>
  </si>
  <si>
    <t>1051</t>
  </si>
  <si>
    <t>1061</t>
  </si>
  <si>
    <t>1081</t>
  </si>
  <si>
    <t>1091</t>
  </si>
  <si>
    <t>1101</t>
  </si>
  <si>
    <t>1170</t>
  </si>
  <si>
    <t>1180</t>
  </si>
  <si>
    <t>1191</t>
  </si>
  <si>
    <t>1220</t>
  </si>
  <si>
    <t>1221</t>
  </si>
  <si>
    <t>1421</t>
  </si>
  <si>
    <t>1860</t>
  </si>
  <si>
    <t>1911</t>
  </si>
  <si>
    <t>3071</t>
  </si>
  <si>
    <t>3090</t>
  </si>
  <si>
    <t>3091</t>
  </si>
  <si>
    <t>3290</t>
  </si>
  <si>
    <t>3291</t>
  </si>
  <si>
    <t>3361</t>
  </si>
  <si>
    <t>3572</t>
  </si>
  <si>
    <t>0530</t>
  </si>
  <si>
    <t>1011</t>
  </si>
  <si>
    <t>1071</t>
  </si>
  <si>
    <t>1131</t>
  </si>
  <si>
    <t>1151</t>
  </si>
  <si>
    <t>1201</t>
  </si>
  <si>
    <t>1211</t>
  </si>
  <si>
    <t>1901</t>
  </si>
  <si>
    <t>1921</t>
  </si>
  <si>
    <t>1931</t>
  </si>
  <si>
    <t>1941</t>
  </si>
  <si>
    <t>1951</t>
  </si>
  <si>
    <t>3031</t>
  </si>
  <si>
    <t>3271</t>
  </si>
  <si>
    <t>3710</t>
  </si>
  <si>
    <t>3711</t>
  </si>
  <si>
    <t>3720</t>
  </si>
  <si>
    <t>3721</t>
  </si>
  <si>
    <t>3730</t>
  </si>
  <si>
    <t>3731</t>
  </si>
  <si>
    <t>3732</t>
  </si>
  <si>
    <t>3740</t>
  </si>
  <si>
    <t>3741</t>
  </si>
  <si>
    <t>3742</t>
  </si>
  <si>
    <t>3951</t>
  </si>
  <si>
    <t>3952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</si>
</sst>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dd/mm/yyyy\ hh:mm"/>
    <numFmt numFmtId="166" formatCode="?"/>
    <numFmt numFmtId="167" formatCode="#,##0.00_р_."/>
    <numFmt numFmtId="168" formatCode="#,##0.0_р_."/>
    <numFmt numFmtId="169" formatCode="0.0"/>
    <numFmt numFmtId="170" formatCode="#,##0.0"/>
  </numFmts>
  <fonts count="21" x14ac:knownFonts="1">
    <font>
      <sz val="10"/>
      <name val="Arial"/>
    </font>
    <font>
      <sz val="10"/>
      <name val="Arial"/>
    </font>
    <font>
      <sz val="10"/>
      <name val="Arial"/>
    </font>
    <font>
      <u/>
      <sz val="10"/>
      <color indexed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.5"/>
      <color theme="0"/>
      <name val="MS Sans Serif"/>
    </font>
    <font>
      <sz val="10"/>
      <color theme="0"/>
      <name val="Arial"/>
      <family val="2"/>
      <charset val="204"/>
    </font>
    <font>
      <sz val="8"/>
      <color theme="0"/>
      <name val="Arial Cyr"/>
    </font>
    <font>
      <b/>
      <sz val="11"/>
      <color theme="0"/>
      <name val="Times New Roman"/>
      <family val="1"/>
      <charset val="204"/>
    </font>
    <font>
      <b/>
      <sz val="8.5"/>
      <color theme="0"/>
      <name val="MS Sans Serif"/>
    </font>
    <font>
      <b/>
      <sz val="8"/>
      <color theme="0"/>
      <name val="Arial Cyr"/>
    </font>
    <font>
      <u/>
      <sz val="10"/>
      <color theme="0"/>
      <name val="Arial"/>
      <family val="2"/>
      <charset val="204"/>
    </font>
    <font>
      <sz val="10"/>
      <color theme="0"/>
      <name val="Times New Roman"/>
      <family val="1"/>
      <charset val="204"/>
    </font>
    <font>
      <sz val="9.5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4" fillId="0" borderId="0"/>
    <xf numFmtId="0" fontId="10" fillId="0" borderId="0"/>
    <xf numFmtId="0" fontId="10" fillId="0" borderId="0"/>
  </cellStyleXfs>
  <cellXfs count="203">
    <xf numFmtId="0" fontId="0" fillId="0" borderId="0" xfId="0"/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/>
    <xf numFmtId="169" fontId="5" fillId="0" borderId="1" xfId="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16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/>
    <xf numFmtId="0" fontId="5" fillId="0" borderId="1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0" borderId="1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/>
    <xf numFmtId="0" fontId="5" fillId="0" borderId="16" xfId="0" applyFont="1" applyFill="1" applyBorder="1" applyAlignment="1">
      <alignment horizontal="center"/>
    </xf>
    <xf numFmtId="0" fontId="6" fillId="0" borderId="11" xfId="0" applyFont="1" applyBorder="1"/>
    <xf numFmtId="0" fontId="5" fillId="0" borderId="11" xfId="0" applyFont="1" applyBorder="1"/>
    <xf numFmtId="0" fontId="6" fillId="0" borderId="11" xfId="0" applyFont="1" applyFill="1" applyBorder="1" applyAlignment="1">
      <alignment horizontal="center" vertical="center"/>
    </xf>
    <xf numFmtId="0" fontId="5" fillId="0" borderId="1" xfId="0" applyFont="1" applyBorder="1"/>
    <xf numFmtId="169" fontId="5" fillId="0" borderId="1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4" xfId="0" applyFont="1" applyBorder="1" applyAlignment="1">
      <alignment horizontal="center"/>
    </xf>
    <xf numFmtId="0" fontId="5" fillId="0" borderId="16" xfId="0" applyFont="1" applyBorder="1"/>
    <xf numFmtId="0" fontId="5" fillId="0" borderId="2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5" fillId="0" borderId="24" xfId="0" applyFont="1" applyBorder="1"/>
    <xf numFmtId="0" fontId="5" fillId="0" borderId="25" xfId="0" applyFont="1" applyBorder="1"/>
    <xf numFmtId="0" fontId="5" fillId="0" borderId="25" xfId="0" applyFont="1" applyBorder="1" applyAlignment="1">
      <alignment vertical="top" wrapText="1" shrinkToFit="1"/>
    </xf>
    <xf numFmtId="0" fontId="5" fillId="0" borderId="25" xfId="0" applyFont="1" applyBorder="1" applyAlignment="1">
      <alignment wrapText="1"/>
    </xf>
    <xf numFmtId="170" fontId="5" fillId="0" borderId="1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9" fontId="5" fillId="0" borderId="1" xfId="0" applyNumberFormat="1" applyFont="1" applyBorder="1" applyAlignment="1">
      <alignment horizontal="center"/>
    </xf>
    <xf numFmtId="0" fontId="5" fillId="0" borderId="5" xfId="0" applyFont="1" applyBorder="1"/>
    <xf numFmtId="170" fontId="5" fillId="0" borderId="5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6" fillId="0" borderId="19" xfId="0" applyFont="1" applyBorder="1"/>
    <xf numFmtId="0" fontId="6" fillId="0" borderId="20" xfId="0" applyFont="1" applyBorder="1"/>
    <xf numFmtId="0" fontId="6" fillId="0" borderId="20" xfId="0" applyFont="1" applyBorder="1" applyAlignment="1">
      <alignment horizontal="center"/>
    </xf>
    <xf numFmtId="0" fontId="6" fillId="0" borderId="21" xfId="0" applyFont="1" applyBorder="1"/>
    <xf numFmtId="0" fontId="5" fillId="4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6" fillId="0" borderId="28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9" xfId="0" applyFont="1" applyBorder="1"/>
    <xf numFmtId="0" fontId="5" fillId="0" borderId="5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0" fillId="0" borderId="0" xfId="0" applyFill="1"/>
    <xf numFmtId="0" fontId="5" fillId="0" borderId="27" xfId="0" applyFont="1" applyFill="1" applyBorder="1"/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top" wrapText="1"/>
    </xf>
    <xf numFmtId="0" fontId="6" fillId="3" borderId="24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9" fontId="5" fillId="0" borderId="14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1" fillId="0" borderId="0" xfId="5" applyFont="1" applyBorder="1" applyAlignment="1" applyProtection="1">
      <alignment horizontal="left"/>
    </xf>
    <xf numFmtId="0" fontId="11" fillId="0" borderId="0" xfId="5" applyFont="1" applyBorder="1" applyAlignment="1" applyProtection="1"/>
    <xf numFmtId="0" fontId="12" fillId="0" borderId="0" xfId="5" applyFont="1"/>
    <xf numFmtId="0" fontId="13" fillId="0" borderId="0" xfId="5" applyFont="1" applyBorder="1" applyAlignment="1" applyProtection="1"/>
    <xf numFmtId="0" fontId="14" fillId="0" borderId="0" xfId="5" applyFont="1" applyBorder="1" applyAlignment="1" applyProtection="1">
      <alignment horizontal="left"/>
    </xf>
    <xf numFmtId="0" fontId="14" fillId="0" borderId="0" xfId="5" applyFont="1" applyBorder="1" applyAlignment="1" applyProtection="1">
      <alignment horizontal="center"/>
    </xf>
    <xf numFmtId="165" fontId="14" fillId="0" borderId="0" xfId="5" applyNumberFormat="1" applyFont="1" applyBorder="1" applyAlignment="1" applyProtection="1">
      <alignment horizontal="center"/>
    </xf>
    <xf numFmtId="0" fontId="11" fillId="0" borderId="0" xfId="5" applyFont="1" applyBorder="1" applyAlignment="1" applyProtection="1">
      <alignment horizontal="left" vertical="top" wrapText="1"/>
    </xf>
    <xf numFmtId="0" fontId="12" fillId="0" borderId="0" xfId="5" applyFont="1" applyBorder="1" applyAlignment="1" applyProtection="1">
      <alignment horizontal="left" vertical="top" wrapText="1"/>
    </xf>
    <xf numFmtId="0" fontId="11" fillId="0" borderId="0" xfId="5" applyFont="1" applyBorder="1" applyAlignment="1" applyProtection="1">
      <alignment horizontal="left" vertical="top" wrapText="1"/>
    </xf>
    <xf numFmtId="0" fontId="11" fillId="0" borderId="0" xfId="5" applyFont="1" applyBorder="1" applyAlignment="1" applyProtection="1">
      <alignment wrapText="1"/>
    </xf>
    <xf numFmtId="49" fontId="15" fillId="0" borderId="1" xfId="5" applyNumberFormat="1" applyFont="1" applyBorder="1" applyAlignment="1" applyProtection="1">
      <alignment horizontal="center" vertical="center" wrapText="1"/>
    </xf>
    <xf numFmtId="49" fontId="16" fillId="0" borderId="2" xfId="5" applyNumberFormat="1" applyFont="1" applyBorder="1" applyAlignment="1" applyProtection="1">
      <alignment horizontal="center"/>
    </xf>
    <xf numFmtId="49" fontId="16" fillId="0" borderId="3" xfId="5" applyNumberFormat="1" applyFont="1" applyBorder="1" applyAlignment="1" applyProtection="1">
      <alignment horizontal="center"/>
    </xf>
    <xf numFmtId="49" fontId="16" fillId="0" borderId="3" xfId="5" applyNumberFormat="1" applyFont="1" applyBorder="1" applyAlignment="1" applyProtection="1">
      <alignment horizontal="left"/>
    </xf>
    <xf numFmtId="4" fontId="16" fillId="0" borderId="3" xfId="5" applyNumberFormat="1" applyFont="1" applyBorder="1" applyAlignment="1" applyProtection="1">
      <alignment horizontal="right"/>
    </xf>
    <xf numFmtId="49" fontId="16" fillId="0" borderId="2" xfId="5" applyNumberFormat="1" applyFont="1" applyBorder="1" applyAlignment="1" applyProtection="1">
      <alignment horizontal="center" vertical="center" wrapText="1"/>
    </xf>
    <xf numFmtId="49" fontId="16" fillId="0" borderId="3" xfId="5" applyNumberFormat="1" applyFont="1" applyBorder="1" applyAlignment="1" applyProtection="1">
      <alignment horizontal="center" vertical="center" wrapText="1"/>
    </xf>
    <xf numFmtId="49" fontId="16" fillId="0" borderId="3" xfId="5" applyNumberFormat="1" applyFont="1" applyBorder="1" applyAlignment="1" applyProtection="1">
      <alignment horizontal="left" vertical="center" wrapText="1"/>
    </xf>
    <xf numFmtId="4" fontId="16" fillId="0" borderId="3" xfId="5" applyNumberFormat="1" applyFont="1" applyBorder="1" applyAlignment="1" applyProtection="1">
      <alignment horizontal="right" vertical="center" wrapText="1"/>
    </xf>
    <xf numFmtId="4" fontId="12" fillId="0" borderId="0" xfId="5" applyNumberFormat="1" applyFont="1"/>
    <xf numFmtId="2" fontId="12" fillId="0" borderId="0" xfId="5" applyNumberFormat="1" applyFont="1"/>
    <xf numFmtId="49" fontId="13" fillId="0" borderId="4" xfId="5" applyNumberFormat="1" applyFont="1" applyBorder="1" applyAlignment="1" applyProtection="1">
      <alignment horizontal="center" vertical="center" wrapText="1"/>
    </xf>
    <xf numFmtId="49" fontId="13" fillId="0" borderId="4" xfId="5" applyNumberFormat="1" applyFont="1" applyBorder="1" applyAlignment="1" applyProtection="1">
      <alignment horizontal="left" vertical="center" wrapText="1"/>
    </xf>
    <xf numFmtId="4" fontId="13" fillId="0" borderId="4" xfId="5" applyNumberFormat="1" applyFont="1" applyBorder="1" applyAlignment="1" applyProtection="1">
      <alignment horizontal="right" vertical="center" wrapText="1"/>
    </xf>
    <xf numFmtId="166" fontId="16" fillId="0" borderId="3" xfId="5" applyNumberFormat="1" applyFont="1" applyBorder="1" applyAlignment="1" applyProtection="1">
      <alignment horizontal="left" vertical="center" wrapText="1"/>
    </xf>
    <xf numFmtId="166" fontId="13" fillId="0" borderId="4" xfId="5" applyNumberFormat="1" applyFont="1" applyBorder="1" applyAlignment="1" applyProtection="1">
      <alignment horizontal="left" vertical="center" wrapText="1"/>
    </xf>
    <xf numFmtId="0" fontId="12" fillId="0" borderId="0" xfId="0" applyFont="1"/>
    <xf numFmtId="0" fontId="17" fillId="0" borderId="0" xfId="2" applyFont="1" applyAlignment="1" applyProtection="1"/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/>
    <xf numFmtId="0" fontId="13" fillId="0" borderId="0" xfId="0" applyFont="1" applyBorder="1" applyAlignment="1" applyProtection="1"/>
    <xf numFmtId="0" fontId="14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/>
    </xf>
    <xf numFmtId="165" fontId="14" fillId="0" borderId="0" xfId="0" applyNumberFormat="1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wrapText="1"/>
    </xf>
    <xf numFmtId="49" fontId="15" fillId="0" borderId="1" xfId="0" applyNumberFormat="1" applyFont="1" applyBorder="1" applyAlignment="1" applyProtection="1">
      <alignment horizontal="center" vertical="center" wrapText="1"/>
    </xf>
    <xf numFmtId="49" fontId="16" fillId="0" borderId="2" xfId="0" applyNumberFormat="1" applyFont="1" applyBorder="1" applyAlignment="1" applyProtection="1">
      <alignment horizontal="center"/>
    </xf>
    <xf numFmtId="4" fontId="16" fillId="0" borderId="3" xfId="0" applyNumberFormat="1" applyFont="1" applyBorder="1" applyAlignment="1" applyProtection="1">
      <alignment horizontal="right"/>
    </xf>
    <xf numFmtId="49" fontId="13" fillId="0" borderId="4" xfId="0" applyNumberFormat="1" applyFont="1" applyBorder="1" applyAlignment="1" applyProtection="1">
      <alignment horizontal="center" vertical="center" wrapText="1"/>
    </xf>
    <xf numFmtId="4" fontId="13" fillId="0" borderId="4" xfId="0" applyNumberFormat="1" applyFont="1" applyBorder="1" applyAlignment="1" applyProtection="1">
      <alignment horizontal="right" vertical="center" wrapText="1"/>
    </xf>
    <xf numFmtId="2" fontId="12" fillId="0" borderId="0" xfId="0" applyNumberFormat="1" applyFont="1"/>
    <xf numFmtId="4" fontId="12" fillId="0" borderId="0" xfId="6" applyNumberFormat="1" applyFont="1"/>
    <xf numFmtId="49" fontId="13" fillId="2" borderId="4" xfId="5" applyNumberFormat="1" applyFont="1" applyFill="1" applyBorder="1" applyAlignment="1" applyProtection="1">
      <alignment horizontal="center" vertical="center" wrapText="1"/>
    </xf>
    <xf numFmtId="4" fontId="13" fillId="2" borderId="4" xfId="5" applyNumberFormat="1" applyFont="1" applyFill="1" applyBorder="1" applyAlignment="1" applyProtection="1">
      <alignment horizontal="right" vertical="center" wrapText="1"/>
    </xf>
    <xf numFmtId="4" fontId="12" fillId="2" borderId="0" xfId="5" applyNumberFormat="1" applyFont="1" applyFill="1"/>
    <xf numFmtId="0" fontId="12" fillId="2" borderId="0" xfId="5" applyFont="1" applyFill="1"/>
    <xf numFmtId="0" fontId="12" fillId="0" borderId="0" xfId="0" applyFont="1" applyFill="1"/>
    <xf numFmtId="0" fontId="18" fillId="0" borderId="0" xfId="4" applyFont="1" applyFill="1"/>
    <xf numFmtId="0" fontId="18" fillId="0" borderId="1" xfId="4" applyFont="1" applyFill="1" applyBorder="1"/>
    <xf numFmtId="0" fontId="19" fillId="0" borderId="1" xfId="4" applyFont="1" applyFill="1" applyBorder="1" applyAlignment="1">
      <alignment horizontal="center" wrapText="1"/>
    </xf>
    <xf numFmtId="0" fontId="18" fillId="0" borderId="1" xfId="4" applyFont="1" applyFill="1" applyBorder="1" applyAlignment="1">
      <alignment wrapText="1"/>
    </xf>
    <xf numFmtId="0" fontId="18" fillId="0" borderId="0" xfId="4" applyFont="1" applyFill="1" applyAlignment="1">
      <alignment wrapText="1"/>
    </xf>
    <xf numFmtId="167" fontId="18" fillId="2" borderId="1" xfId="4" applyNumberFormat="1" applyFont="1" applyFill="1" applyBorder="1" applyAlignment="1">
      <alignment horizontal="center"/>
    </xf>
    <xf numFmtId="168" fontId="18" fillId="0" borderId="1" xfId="4" applyNumberFormat="1" applyFont="1" applyFill="1" applyBorder="1"/>
    <xf numFmtId="167" fontId="18" fillId="0" borderId="0" xfId="4" applyNumberFormat="1" applyFont="1" applyFill="1"/>
    <xf numFmtId="0" fontId="20" fillId="0" borderId="1" xfId="4" applyFont="1" applyFill="1" applyBorder="1" applyAlignment="1">
      <alignment horizontal="right"/>
    </xf>
    <xf numFmtId="167" fontId="20" fillId="0" borderId="1" xfId="4" applyNumberFormat="1" applyFont="1" applyFill="1" applyBorder="1" applyAlignment="1">
      <alignment horizontal="center"/>
    </xf>
    <xf numFmtId="168" fontId="20" fillId="0" borderId="1" xfId="4" applyNumberFormat="1" applyFont="1" applyFill="1" applyBorder="1"/>
  </cellXfs>
  <cellStyles count="7">
    <cellStyle name="Гиперссылка" xfId="2" builtinId="8"/>
    <cellStyle name="Обычный" xfId="0" builtinId="0"/>
    <cellStyle name="Обычный 2" xfId="3"/>
    <cellStyle name="Обычный 2 2" xfId="6"/>
    <cellStyle name="Обычный 3" xfId="5"/>
    <cellStyle name="Обычный_Книга1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olchanovo.ru/content/vedomstvennye_celevye_programmy" TargetMode="External"/><Relationship Id="rId2" Type="http://schemas.openxmlformats.org/officeDocument/2006/relationships/hyperlink" Target="http://mol-uoml.edu.tomsk.ru/programmyi/" TargetMode="External"/><Relationship Id="rId1" Type="http://schemas.openxmlformats.org/officeDocument/2006/relationships/hyperlink" Target="http://www.molchanovo.ru/content/vedomstvennye_celevye_programmy" TargetMode="External"/><Relationship Id="rId5" Type="http://schemas.openxmlformats.org/officeDocument/2006/relationships/hyperlink" Target="http://www.molchanovo.ru/content/vedomstvennye_celevye_programmy" TargetMode="External"/><Relationship Id="rId4" Type="http://schemas.openxmlformats.org/officeDocument/2006/relationships/hyperlink" Target="http://www.molchanovo.ru/content/vedomstvennye_celevye_programm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150"/>
  <sheetViews>
    <sheetView tabSelected="1" workbookViewId="0">
      <selection activeCell="K1" sqref="K1:K1048576"/>
    </sheetView>
  </sheetViews>
  <sheetFormatPr defaultRowHeight="12.75" x14ac:dyDescent="0.2"/>
  <cols>
    <col min="1" max="1" width="9.140625" style="3"/>
    <col min="2" max="2" width="11.5703125" style="3" customWidth="1"/>
    <col min="3" max="3" width="26.42578125" style="3" customWidth="1"/>
    <col min="4" max="4" width="20.7109375" style="3" customWidth="1"/>
    <col min="5" max="5" width="24.140625" style="3" customWidth="1"/>
    <col min="6" max="6" width="17.140625" style="3" customWidth="1"/>
    <col min="7" max="7" width="29.5703125" style="3" customWidth="1"/>
    <col min="8" max="8" width="16.5703125" style="3" customWidth="1"/>
    <col min="9" max="9" width="14.28515625" style="3" customWidth="1"/>
    <col min="10" max="10" width="9.140625" style="81"/>
    <col min="11" max="16384" width="9.140625" style="3"/>
  </cols>
  <sheetData>
    <row r="10" spans="1:9" x14ac:dyDescent="0.2">
      <c r="A10" s="1" t="s">
        <v>509</v>
      </c>
      <c r="B10" s="1" t="s">
        <v>510</v>
      </c>
      <c r="C10" s="1" t="s">
        <v>511</v>
      </c>
      <c r="D10" s="1" t="s">
        <v>512</v>
      </c>
      <c r="E10" s="1" t="s">
        <v>513</v>
      </c>
      <c r="F10" s="1" t="s">
        <v>514</v>
      </c>
      <c r="G10" s="1" t="s">
        <v>515</v>
      </c>
      <c r="H10" s="1" t="s">
        <v>516</v>
      </c>
      <c r="I10" s="2" t="s">
        <v>517</v>
      </c>
    </row>
    <row r="11" spans="1:9" ht="13.5" thickBot="1" x14ac:dyDescent="0.25">
      <c r="A11" s="4" t="s">
        <v>518</v>
      </c>
      <c r="B11" s="5"/>
      <c r="C11" s="5"/>
      <c r="D11" s="5"/>
      <c r="E11" s="5"/>
      <c r="F11" s="6">
        <v>7</v>
      </c>
      <c r="G11" s="5"/>
      <c r="H11" s="5"/>
      <c r="I11" s="7"/>
    </row>
    <row r="12" spans="1:9" x14ac:dyDescent="0.2">
      <c r="A12" s="115" t="s">
        <v>519</v>
      </c>
      <c r="B12" s="116"/>
      <c r="C12" s="116"/>
      <c r="D12" s="116"/>
      <c r="E12" s="116"/>
      <c r="F12" s="116"/>
      <c r="G12" s="116"/>
      <c r="H12" s="116"/>
      <c r="I12" s="117"/>
    </row>
    <row r="13" spans="1:9" ht="180.75" customHeight="1" x14ac:dyDescent="0.2">
      <c r="A13" s="8">
        <v>901</v>
      </c>
      <c r="B13" s="9" t="s">
        <v>364</v>
      </c>
      <c r="C13" s="129" t="s">
        <v>520</v>
      </c>
      <c r="D13" s="10" t="s">
        <v>521</v>
      </c>
      <c r="E13" s="110" t="s">
        <v>522</v>
      </c>
      <c r="F13" s="11"/>
      <c r="G13" s="108" t="s">
        <v>523</v>
      </c>
      <c r="H13" s="12">
        <f>'Р 1'!F14</f>
        <v>81.09637725874812</v>
      </c>
      <c r="I13" s="13">
        <v>5</v>
      </c>
    </row>
    <row r="14" spans="1:9" ht="21.75" customHeight="1" x14ac:dyDescent="0.2">
      <c r="A14" s="8">
        <v>902</v>
      </c>
      <c r="B14" s="9" t="s">
        <v>370</v>
      </c>
      <c r="C14" s="105"/>
      <c r="D14" s="14" t="s">
        <v>524</v>
      </c>
      <c r="E14" s="110"/>
      <c r="F14" s="9">
        <v>5</v>
      </c>
      <c r="G14" s="108"/>
      <c r="H14" s="80">
        <f>'Р 1'!F254</f>
        <v>0</v>
      </c>
      <c r="I14" s="13">
        <v>0</v>
      </c>
    </row>
    <row r="15" spans="1:9" ht="22.5" customHeight="1" x14ac:dyDescent="0.2">
      <c r="A15" s="8">
        <v>903</v>
      </c>
      <c r="B15" s="9" t="s">
        <v>525</v>
      </c>
      <c r="C15" s="105"/>
      <c r="D15" s="15" t="s">
        <v>526</v>
      </c>
      <c r="E15" s="110"/>
      <c r="F15" s="9">
        <v>4</v>
      </c>
      <c r="G15" s="108"/>
      <c r="H15" s="16">
        <f>'Р 1'!F260</f>
        <v>82.663841965326824</v>
      </c>
      <c r="I15" s="13">
        <v>5</v>
      </c>
    </row>
    <row r="16" spans="1:9" x14ac:dyDescent="0.2">
      <c r="A16" s="137">
        <v>904</v>
      </c>
      <c r="B16" s="110" t="s">
        <v>367</v>
      </c>
      <c r="C16" s="105"/>
      <c r="D16" s="15" t="s">
        <v>527</v>
      </c>
      <c r="E16" s="110"/>
      <c r="F16" s="9">
        <v>3</v>
      </c>
      <c r="G16" s="108"/>
      <c r="H16" s="113">
        <f>'Р 1'!F291</f>
        <v>99.271917099180655</v>
      </c>
      <c r="I16" s="138">
        <v>5</v>
      </c>
    </row>
    <row r="17" spans="1:10" x14ac:dyDescent="0.2">
      <c r="A17" s="137"/>
      <c r="B17" s="110"/>
      <c r="C17" s="105"/>
      <c r="D17" s="130" t="s">
        <v>528</v>
      </c>
      <c r="E17" s="110"/>
      <c r="F17" s="9">
        <v>2</v>
      </c>
      <c r="G17" s="108"/>
      <c r="H17" s="113"/>
      <c r="I17" s="138"/>
    </row>
    <row r="18" spans="1:10" x14ac:dyDescent="0.2">
      <c r="A18" s="8">
        <v>913</v>
      </c>
      <c r="B18" s="9" t="s">
        <v>508</v>
      </c>
      <c r="C18" s="105"/>
      <c r="D18" s="132"/>
      <c r="E18" s="110"/>
      <c r="F18" s="9"/>
      <c r="G18" s="108"/>
      <c r="H18" s="17">
        <f>'Р 1'!F473</f>
        <v>0</v>
      </c>
      <c r="I18" s="13">
        <v>0</v>
      </c>
    </row>
    <row r="19" spans="1:10" x14ac:dyDescent="0.2">
      <c r="A19" s="137">
        <v>915</v>
      </c>
      <c r="B19" s="110" t="s">
        <v>372</v>
      </c>
      <c r="C19" s="105"/>
      <c r="D19" s="15" t="s">
        <v>529</v>
      </c>
      <c r="E19" s="110"/>
      <c r="F19" s="9">
        <v>1</v>
      </c>
      <c r="G19" s="108"/>
      <c r="H19" s="113">
        <f>'Р 1'!F477</f>
        <v>59.127598499187528</v>
      </c>
      <c r="I19" s="138">
        <v>5</v>
      </c>
    </row>
    <row r="20" spans="1:10" ht="13.5" thickBot="1" x14ac:dyDescent="0.25">
      <c r="A20" s="139"/>
      <c r="B20" s="112"/>
      <c r="C20" s="106"/>
      <c r="D20" s="18" t="s">
        <v>530</v>
      </c>
      <c r="E20" s="112"/>
      <c r="F20" s="19">
        <v>0</v>
      </c>
      <c r="G20" s="136"/>
      <c r="H20" s="114"/>
      <c r="I20" s="140"/>
    </row>
    <row r="21" spans="1:10" x14ac:dyDescent="0.2">
      <c r="A21" s="126" t="s">
        <v>531</v>
      </c>
      <c r="B21" s="127"/>
      <c r="C21" s="127"/>
      <c r="D21" s="127"/>
      <c r="E21" s="127"/>
      <c r="F21" s="127"/>
      <c r="G21" s="127"/>
      <c r="H21" s="127"/>
      <c r="I21" s="128"/>
    </row>
    <row r="22" spans="1:10" s="22" customFormat="1" ht="30" customHeight="1" x14ac:dyDescent="0.2">
      <c r="A22" s="8">
        <v>901</v>
      </c>
      <c r="B22" s="9" t="s">
        <v>364</v>
      </c>
      <c r="C22" s="129" t="s">
        <v>532</v>
      </c>
      <c r="D22" s="130" t="s">
        <v>533</v>
      </c>
      <c r="E22" s="111"/>
      <c r="F22" s="111">
        <v>2</v>
      </c>
      <c r="G22" s="20" t="s">
        <v>534</v>
      </c>
      <c r="H22" s="2" t="s">
        <v>535</v>
      </c>
      <c r="I22" s="21">
        <v>2</v>
      </c>
      <c r="J22" s="82"/>
    </row>
    <row r="23" spans="1:10" s="22" customFormat="1" x14ac:dyDescent="0.2">
      <c r="A23" s="8">
        <v>902</v>
      </c>
      <c r="B23" s="9" t="s">
        <v>370</v>
      </c>
      <c r="C23" s="105"/>
      <c r="D23" s="131"/>
      <c r="E23" s="133"/>
      <c r="F23" s="133"/>
      <c r="G23" s="11"/>
      <c r="H23" s="2" t="s">
        <v>536</v>
      </c>
      <c r="I23" s="21">
        <v>0</v>
      </c>
      <c r="J23" s="82"/>
    </row>
    <row r="24" spans="1:10" s="22" customFormat="1" ht="20.25" customHeight="1" x14ac:dyDescent="0.2">
      <c r="A24" s="8">
        <v>903</v>
      </c>
      <c r="B24" s="9" t="s">
        <v>525</v>
      </c>
      <c r="C24" s="105"/>
      <c r="D24" s="132"/>
      <c r="E24" s="133"/>
      <c r="F24" s="109"/>
      <c r="G24" s="11"/>
      <c r="H24" s="2" t="s">
        <v>535</v>
      </c>
      <c r="I24" s="21">
        <v>2</v>
      </c>
      <c r="J24" s="82"/>
    </row>
    <row r="25" spans="1:10" s="22" customFormat="1" ht="16.5" customHeight="1" x14ac:dyDescent="0.2">
      <c r="A25" s="8">
        <v>904</v>
      </c>
      <c r="B25" s="9" t="s">
        <v>367</v>
      </c>
      <c r="C25" s="105"/>
      <c r="D25" s="130" t="s">
        <v>537</v>
      </c>
      <c r="E25" s="133"/>
      <c r="F25" s="111">
        <v>0</v>
      </c>
      <c r="G25" s="11"/>
      <c r="H25" s="2" t="s">
        <v>535</v>
      </c>
      <c r="I25" s="21">
        <v>2</v>
      </c>
      <c r="J25" s="82"/>
    </row>
    <row r="26" spans="1:10" s="22" customFormat="1" ht="16.5" customHeight="1" x14ac:dyDescent="0.2">
      <c r="A26" s="8">
        <v>913</v>
      </c>
      <c r="B26" s="9" t="s">
        <v>508</v>
      </c>
      <c r="C26" s="105"/>
      <c r="D26" s="131"/>
      <c r="E26" s="133"/>
      <c r="F26" s="133"/>
      <c r="G26" s="25"/>
      <c r="H26" s="2" t="s">
        <v>536</v>
      </c>
      <c r="I26" s="26">
        <v>0</v>
      </c>
      <c r="J26" s="82"/>
    </row>
    <row r="27" spans="1:10" s="22" customFormat="1" ht="16.5" customHeight="1" thickBot="1" x14ac:dyDescent="0.25">
      <c r="A27" s="27">
        <v>915</v>
      </c>
      <c r="B27" s="19" t="s">
        <v>372</v>
      </c>
      <c r="C27" s="106"/>
      <c r="D27" s="135"/>
      <c r="E27" s="134"/>
      <c r="F27" s="134"/>
      <c r="G27" s="28"/>
      <c r="H27" s="2" t="s">
        <v>535</v>
      </c>
      <c r="I27" s="29">
        <v>2</v>
      </c>
      <c r="J27" s="82"/>
    </row>
    <row r="28" spans="1:10" ht="13.5" thickBot="1" x14ac:dyDescent="0.25">
      <c r="A28" s="30" t="s">
        <v>538</v>
      </c>
      <c r="B28" s="31"/>
      <c r="C28" s="31"/>
      <c r="D28" s="31"/>
      <c r="E28" s="31"/>
      <c r="F28" s="32">
        <v>20</v>
      </c>
      <c r="G28" s="31"/>
      <c r="H28" s="31"/>
      <c r="I28" s="31"/>
    </row>
    <row r="29" spans="1:10" x14ac:dyDescent="0.2">
      <c r="A29" s="115" t="s">
        <v>539</v>
      </c>
      <c r="B29" s="116"/>
      <c r="C29" s="116"/>
      <c r="D29" s="116"/>
      <c r="E29" s="116"/>
      <c r="F29" s="116"/>
      <c r="G29" s="116"/>
      <c r="H29" s="116"/>
      <c r="I29" s="117"/>
    </row>
    <row r="30" spans="1:10" ht="65.25" customHeight="1" x14ac:dyDescent="0.2">
      <c r="A30" s="8">
        <v>901</v>
      </c>
      <c r="B30" s="9" t="s">
        <v>364</v>
      </c>
      <c r="C30" s="89" t="s">
        <v>540</v>
      </c>
      <c r="D30" s="94" t="s">
        <v>541</v>
      </c>
      <c r="E30" s="120" t="s">
        <v>522</v>
      </c>
      <c r="F30" s="33"/>
      <c r="G30" s="33"/>
      <c r="H30" s="34">
        <f>Р3!D14</f>
        <v>98.724668142804475</v>
      </c>
      <c r="I30" s="35">
        <v>4</v>
      </c>
    </row>
    <row r="31" spans="1:10" ht="60" customHeight="1" x14ac:dyDescent="0.2">
      <c r="A31" s="8">
        <v>902</v>
      </c>
      <c r="B31" s="9" t="s">
        <v>370</v>
      </c>
      <c r="C31" s="90"/>
      <c r="D31" s="118"/>
      <c r="E31" s="121"/>
      <c r="F31" s="33"/>
      <c r="G31" s="33"/>
      <c r="H31" s="34">
        <f>Р3!D15</f>
        <v>99.800521366156588</v>
      </c>
      <c r="I31" s="35">
        <v>4</v>
      </c>
    </row>
    <row r="32" spans="1:10" ht="48.75" customHeight="1" x14ac:dyDescent="0.2">
      <c r="A32" s="8">
        <v>903</v>
      </c>
      <c r="B32" s="9" t="s">
        <v>525</v>
      </c>
      <c r="C32" s="90"/>
      <c r="D32" s="118"/>
      <c r="E32" s="121"/>
      <c r="F32" s="33"/>
      <c r="G32" s="33"/>
      <c r="H32" s="34">
        <f>Р3!D16</f>
        <v>99.550485539619558</v>
      </c>
      <c r="I32" s="35">
        <v>4</v>
      </c>
    </row>
    <row r="33" spans="1:9" ht="51.75" customHeight="1" x14ac:dyDescent="0.2">
      <c r="A33" s="8">
        <v>904</v>
      </c>
      <c r="B33" s="9" t="s">
        <v>367</v>
      </c>
      <c r="C33" s="90"/>
      <c r="D33" s="118"/>
      <c r="E33" s="121"/>
      <c r="F33" s="33"/>
      <c r="G33" s="33"/>
      <c r="H33" s="34">
        <f>Р3!D17</f>
        <v>99.158226627693267</v>
      </c>
      <c r="I33" s="35">
        <v>4</v>
      </c>
    </row>
    <row r="34" spans="1:9" ht="51.75" customHeight="1" x14ac:dyDescent="0.2">
      <c r="A34" s="8">
        <v>913</v>
      </c>
      <c r="B34" s="9" t="s">
        <v>508</v>
      </c>
      <c r="C34" s="90"/>
      <c r="D34" s="118"/>
      <c r="E34" s="121"/>
      <c r="F34" s="33"/>
      <c r="G34" s="33"/>
      <c r="H34" s="34">
        <f>Р3!D18</f>
        <v>100</v>
      </c>
      <c r="I34" s="35">
        <v>5</v>
      </c>
    </row>
    <row r="35" spans="1:9" ht="48.75" customHeight="1" x14ac:dyDescent="0.2">
      <c r="A35" s="8">
        <v>915</v>
      </c>
      <c r="B35" s="9" t="s">
        <v>372</v>
      </c>
      <c r="C35" s="90"/>
      <c r="D35" s="119"/>
      <c r="E35" s="121"/>
      <c r="F35" s="33"/>
      <c r="G35" s="33"/>
      <c r="H35" s="34">
        <f>Р3!D19</f>
        <v>84.041991596750336</v>
      </c>
      <c r="I35" s="35">
        <v>1</v>
      </c>
    </row>
    <row r="36" spans="1:9" x14ac:dyDescent="0.2">
      <c r="A36" s="36"/>
      <c r="B36" s="33"/>
      <c r="C36" s="90"/>
      <c r="D36" s="1" t="s">
        <v>542</v>
      </c>
      <c r="E36" s="121"/>
      <c r="F36" s="1">
        <v>5</v>
      </c>
      <c r="G36" s="33"/>
      <c r="H36" s="83"/>
      <c r="I36" s="54"/>
    </row>
    <row r="37" spans="1:9" x14ac:dyDescent="0.2">
      <c r="A37" s="36"/>
      <c r="B37" s="33"/>
      <c r="C37" s="90"/>
      <c r="D37" s="1" t="s">
        <v>543</v>
      </c>
      <c r="E37" s="121"/>
      <c r="F37" s="1">
        <v>4</v>
      </c>
      <c r="G37" s="33"/>
      <c r="H37" s="33"/>
      <c r="I37" s="37"/>
    </row>
    <row r="38" spans="1:9" x14ac:dyDescent="0.2">
      <c r="A38" s="36"/>
      <c r="B38" s="33"/>
      <c r="C38" s="90"/>
      <c r="D38" s="1" t="s">
        <v>544</v>
      </c>
      <c r="E38" s="121"/>
      <c r="F38" s="1">
        <v>3</v>
      </c>
      <c r="G38" s="33"/>
      <c r="H38" s="33"/>
      <c r="I38" s="37"/>
    </row>
    <row r="39" spans="1:9" x14ac:dyDescent="0.2">
      <c r="A39" s="36"/>
      <c r="B39" s="33"/>
      <c r="C39" s="90"/>
      <c r="D39" s="1" t="s">
        <v>545</v>
      </c>
      <c r="E39" s="121"/>
      <c r="F39" s="1">
        <v>2</v>
      </c>
      <c r="G39" s="33"/>
      <c r="H39" s="33"/>
      <c r="I39" s="37"/>
    </row>
    <row r="40" spans="1:9" x14ac:dyDescent="0.2">
      <c r="A40" s="36"/>
      <c r="B40" s="33"/>
      <c r="C40" s="90"/>
      <c r="D40" s="1" t="s">
        <v>546</v>
      </c>
      <c r="E40" s="121"/>
      <c r="F40" s="1">
        <v>1</v>
      </c>
      <c r="G40" s="33"/>
      <c r="H40" s="33"/>
      <c r="I40" s="37"/>
    </row>
    <row r="41" spans="1:9" ht="13.5" thickBot="1" x14ac:dyDescent="0.25">
      <c r="A41" s="38"/>
      <c r="B41" s="39"/>
      <c r="C41" s="91"/>
      <c r="D41" s="40" t="s">
        <v>547</v>
      </c>
      <c r="E41" s="122"/>
      <c r="F41" s="40">
        <v>0</v>
      </c>
      <c r="G41" s="39"/>
      <c r="H41" s="39"/>
      <c r="I41" s="41"/>
    </row>
    <row r="42" spans="1:9" x14ac:dyDescent="0.2">
      <c r="A42" s="123" t="s">
        <v>548</v>
      </c>
      <c r="B42" s="124"/>
      <c r="C42" s="124"/>
      <c r="D42" s="124"/>
      <c r="E42" s="124"/>
      <c r="F42" s="124"/>
      <c r="G42" s="124"/>
      <c r="H42" s="124"/>
      <c r="I42" s="125"/>
    </row>
    <row r="43" spans="1:9" ht="140.25" customHeight="1" x14ac:dyDescent="0.2">
      <c r="A43" s="42">
        <v>901</v>
      </c>
      <c r="B43" s="43" t="s">
        <v>364</v>
      </c>
      <c r="C43" s="105" t="s">
        <v>549</v>
      </c>
      <c r="D43" s="107" t="s">
        <v>550</v>
      </c>
      <c r="E43" s="109"/>
      <c r="F43" s="44"/>
      <c r="G43" s="44"/>
      <c r="H43" s="45" t="s">
        <v>551</v>
      </c>
      <c r="I43" s="46">
        <v>5</v>
      </c>
    </row>
    <row r="44" spans="1:9" x14ac:dyDescent="0.2">
      <c r="A44" s="8">
        <v>902</v>
      </c>
      <c r="B44" s="9" t="s">
        <v>370</v>
      </c>
      <c r="C44" s="105"/>
      <c r="D44" s="108"/>
      <c r="E44" s="110"/>
      <c r="F44" s="11"/>
      <c r="G44" s="11"/>
      <c r="H44" s="2" t="s">
        <v>551</v>
      </c>
      <c r="I44" s="21">
        <v>5</v>
      </c>
    </row>
    <row r="45" spans="1:9" x14ac:dyDescent="0.2">
      <c r="A45" s="8">
        <v>903</v>
      </c>
      <c r="B45" s="9" t="s">
        <v>525</v>
      </c>
      <c r="C45" s="105"/>
      <c r="D45" s="108"/>
      <c r="E45" s="110"/>
      <c r="F45" s="11"/>
      <c r="G45" s="11"/>
      <c r="H45" s="2" t="s">
        <v>551</v>
      </c>
      <c r="I45" s="21">
        <v>5</v>
      </c>
    </row>
    <row r="46" spans="1:9" x14ac:dyDescent="0.2">
      <c r="A46" s="8">
        <v>904</v>
      </c>
      <c r="B46" s="9" t="s">
        <v>367</v>
      </c>
      <c r="C46" s="105"/>
      <c r="D46" s="108"/>
      <c r="E46" s="110"/>
      <c r="F46" s="9"/>
      <c r="G46" s="11"/>
      <c r="H46" s="2" t="s">
        <v>551</v>
      </c>
      <c r="I46" s="21">
        <v>5</v>
      </c>
    </row>
    <row r="47" spans="1:9" x14ac:dyDescent="0.2">
      <c r="A47" s="23">
        <v>913</v>
      </c>
      <c r="B47" s="24" t="s">
        <v>619</v>
      </c>
      <c r="C47" s="105"/>
      <c r="D47" s="47" t="s">
        <v>552</v>
      </c>
      <c r="E47" s="111"/>
      <c r="F47" s="24">
        <v>5</v>
      </c>
      <c r="G47" s="25"/>
      <c r="H47" s="2" t="s">
        <v>551</v>
      </c>
      <c r="I47" s="26">
        <v>5</v>
      </c>
    </row>
    <row r="48" spans="1:9" ht="13.5" thickBot="1" x14ac:dyDescent="0.25">
      <c r="A48" s="27">
        <v>915</v>
      </c>
      <c r="B48" s="19" t="s">
        <v>372</v>
      </c>
      <c r="C48" s="106"/>
      <c r="D48" s="48" t="s">
        <v>553</v>
      </c>
      <c r="E48" s="112"/>
      <c r="F48" s="19">
        <v>0</v>
      </c>
      <c r="G48" s="28"/>
      <c r="H48" s="48" t="s">
        <v>551</v>
      </c>
      <c r="I48" s="29">
        <v>5</v>
      </c>
    </row>
    <row r="49" spans="1:9" ht="13.5" thickBot="1" x14ac:dyDescent="0.25">
      <c r="A49" s="96" t="s">
        <v>554</v>
      </c>
      <c r="B49" s="97"/>
      <c r="C49" s="97"/>
      <c r="D49" s="97"/>
      <c r="E49" s="97"/>
      <c r="F49" s="97"/>
      <c r="G49" s="97"/>
      <c r="H49" s="97"/>
      <c r="I49" s="98"/>
    </row>
    <row r="50" spans="1:9" ht="312" customHeight="1" x14ac:dyDescent="0.2">
      <c r="A50" s="49"/>
      <c r="B50" s="50"/>
      <c r="C50" s="99" t="s">
        <v>555</v>
      </c>
      <c r="D50" s="51" t="s">
        <v>556</v>
      </c>
      <c r="E50" s="52" t="s">
        <v>557</v>
      </c>
      <c r="F50" s="50"/>
      <c r="G50" s="50"/>
      <c r="H50" s="50"/>
      <c r="I50" s="85"/>
    </row>
    <row r="51" spans="1:9" x14ac:dyDescent="0.2">
      <c r="A51" s="8">
        <v>901</v>
      </c>
      <c r="B51" s="9" t="s">
        <v>364</v>
      </c>
      <c r="C51" s="90"/>
      <c r="D51" s="1" t="s">
        <v>558</v>
      </c>
      <c r="E51" s="33"/>
      <c r="F51" s="1">
        <v>5</v>
      </c>
      <c r="G51" s="33"/>
      <c r="H51" s="53">
        <f>'Р 5'!F13</f>
        <v>1.7180277721765485</v>
      </c>
      <c r="I51" s="21">
        <v>3</v>
      </c>
    </row>
    <row r="52" spans="1:9" x14ac:dyDescent="0.2">
      <c r="A52" s="8">
        <v>902</v>
      </c>
      <c r="B52" s="9" t="s">
        <v>370</v>
      </c>
      <c r="C52" s="90"/>
      <c r="D52" s="1" t="s">
        <v>559</v>
      </c>
      <c r="E52" s="33"/>
      <c r="F52" s="1">
        <v>3</v>
      </c>
      <c r="G52" s="33"/>
      <c r="H52" s="55">
        <f>'Р 5'!F108</f>
        <v>0.19947863384340578</v>
      </c>
      <c r="I52" s="21">
        <v>5</v>
      </c>
    </row>
    <row r="53" spans="1:9" x14ac:dyDescent="0.2">
      <c r="A53" s="8">
        <v>903</v>
      </c>
      <c r="B53" s="9" t="s">
        <v>525</v>
      </c>
      <c r="C53" s="90"/>
      <c r="D53" s="1" t="s">
        <v>560</v>
      </c>
      <c r="E53" s="33"/>
      <c r="F53" s="2">
        <v>0</v>
      </c>
      <c r="G53" s="33"/>
      <c r="H53" s="55">
        <f>'Р 5'!F111</f>
        <v>0.28477484401066472</v>
      </c>
      <c r="I53" s="21">
        <v>5</v>
      </c>
    </row>
    <row r="54" spans="1:9" x14ac:dyDescent="0.2">
      <c r="A54" s="8">
        <v>904</v>
      </c>
      <c r="B54" s="9" t="s">
        <v>367</v>
      </c>
      <c r="C54" s="90"/>
      <c r="D54" s="1"/>
      <c r="E54" s="33"/>
      <c r="F54" s="33"/>
      <c r="G54" s="33"/>
      <c r="H54" s="55">
        <f>'Р 5'!F123</f>
        <v>2.9490156234278175</v>
      </c>
      <c r="I54" s="21">
        <v>0</v>
      </c>
    </row>
    <row r="55" spans="1:9" x14ac:dyDescent="0.2">
      <c r="A55" s="8">
        <v>913</v>
      </c>
      <c r="B55" s="9" t="s">
        <v>508</v>
      </c>
      <c r="C55" s="90"/>
      <c r="D55" s="1"/>
      <c r="E55" s="33"/>
      <c r="F55" s="33"/>
      <c r="G55" s="33"/>
      <c r="H55" s="53">
        <f>'Р 5'!F202</f>
        <v>0</v>
      </c>
      <c r="I55" s="21">
        <v>5</v>
      </c>
    </row>
    <row r="56" spans="1:9" ht="13.5" thickBot="1" x14ac:dyDescent="0.25">
      <c r="A56" s="23">
        <v>915</v>
      </c>
      <c r="B56" s="24" t="s">
        <v>372</v>
      </c>
      <c r="C56" s="91"/>
      <c r="D56" s="5"/>
      <c r="E56" s="56"/>
      <c r="F56" s="56"/>
      <c r="G56" s="56"/>
      <c r="H56" s="57">
        <f>'Р 5'!F205</f>
        <v>15.359808624147735</v>
      </c>
      <c r="I56" s="26">
        <v>0</v>
      </c>
    </row>
    <row r="57" spans="1:9" x14ac:dyDescent="0.2">
      <c r="A57" s="100" t="s">
        <v>561</v>
      </c>
      <c r="B57" s="101"/>
      <c r="C57" s="101"/>
      <c r="D57" s="101"/>
      <c r="E57" s="101"/>
      <c r="F57" s="101"/>
      <c r="G57" s="101"/>
      <c r="H57" s="101"/>
      <c r="I57" s="102"/>
    </row>
    <row r="58" spans="1:9" ht="249.75" customHeight="1" x14ac:dyDescent="0.2">
      <c r="A58" s="36"/>
      <c r="B58" s="33"/>
      <c r="C58" s="103" t="s">
        <v>562</v>
      </c>
      <c r="D58" s="59" t="s">
        <v>563</v>
      </c>
      <c r="E58" s="60" t="s">
        <v>522</v>
      </c>
      <c r="F58" s="33"/>
      <c r="G58" s="33"/>
      <c r="H58" s="33"/>
      <c r="I58" s="37"/>
    </row>
    <row r="59" spans="1:9" x14ac:dyDescent="0.2">
      <c r="A59" s="8">
        <v>901</v>
      </c>
      <c r="B59" s="9" t="s">
        <v>364</v>
      </c>
      <c r="C59" s="103"/>
      <c r="D59" s="33" t="s">
        <v>564</v>
      </c>
      <c r="E59" s="33"/>
      <c r="F59" s="1">
        <v>5</v>
      </c>
      <c r="G59" s="33"/>
      <c r="H59" s="55">
        <f>'Р 6'!E7</f>
        <v>1.0112430123735945</v>
      </c>
      <c r="I59" s="54">
        <v>5</v>
      </c>
    </row>
    <row r="60" spans="1:9" x14ac:dyDescent="0.2">
      <c r="A60" s="8">
        <v>902</v>
      </c>
      <c r="B60" s="9" t="s">
        <v>370</v>
      </c>
      <c r="C60" s="103"/>
      <c r="D60" s="33" t="s">
        <v>565</v>
      </c>
      <c r="E60" s="33"/>
      <c r="F60" s="1">
        <v>3</v>
      </c>
      <c r="G60" s="33"/>
      <c r="H60" s="55">
        <f>'Р 6'!E9</f>
        <v>3.8461538461538463</v>
      </c>
      <c r="I60" s="54">
        <v>5</v>
      </c>
    </row>
    <row r="61" spans="1:9" x14ac:dyDescent="0.2">
      <c r="A61" s="8">
        <v>903</v>
      </c>
      <c r="B61" s="9" t="s">
        <v>525</v>
      </c>
      <c r="C61" s="103"/>
      <c r="D61" s="33" t="s">
        <v>566</v>
      </c>
      <c r="E61" s="33"/>
      <c r="F61" s="1">
        <v>0</v>
      </c>
      <c r="G61" s="33"/>
      <c r="H61" s="55">
        <f>'Р 6'!E6</f>
        <v>0.69444444444444442</v>
      </c>
      <c r="I61" s="54">
        <v>5</v>
      </c>
    </row>
    <row r="62" spans="1:9" x14ac:dyDescent="0.2">
      <c r="A62" s="8">
        <v>904</v>
      </c>
      <c r="B62" s="9" t="s">
        <v>367</v>
      </c>
      <c r="C62" s="103"/>
      <c r="D62" s="33"/>
      <c r="E62" s="33"/>
      <c r="F62" s="33"/>
      <c r="G62" s="33"/>
      <c r="H62" s="55">
        <f>'Р 6'!E5</f>
        <v>1.1960943856794142</v>
      </c>
      <c r="I62" s="54">
        <v>5</v>
      </c>
    </row>
    <row r="63" spans="1:9" x14ac:dyDescent="0.2">
      <c r="A63" s="8">
        <v>913</v>
      </c>
      <c r="B63" s="9" t="s">
        <v>508</v>
      </c>
      <c r="C63" s="103"/>
      <c r="D63" s="33"/>
      <c r="E63" s="33"/>
      <c r="F63" s="33"/>
      <c r="G63" s="33"/>
      <c r="H63" s="1">
        <f>'Р 6'!E10</f>
        <v>0</v>
      </c>
      <c r="I63" s="54">
        <v>5</v>
      </c>
    </row>
    <row r="64" spans="1:9" ht="13.5" thickBot="1" x14ac:dyDescent="0.25">
      <c r="A64" s="27">
        <v>915</v>
      </c>
      <c r="B64" s="19" t="s">
        <v>372</v>
      </c>
      <c r="C64" s="104"/>
      <c r="D64" s="39"/>
      <c r="E64" s="39"/>
      <c r="F64" s="39"/>
      <c r="G64" s="39"/>
      <c r="H64" s="61">
        <f>'Р 6'!E8</f>
        <v>2.0100502512562812</v>
      </c>
      <c r="I64" s="62">
        <v>5</v>
      </c>
    </row>
    <row r="65" spans="1:11" ht="13.5" thickBot="1" x14ac:dyDescent="0.25">
      <c r="A65" s="63" t="s">
        <v>567</v>
      </c>
      <c r="B65" s="64"/>
      <c r="C65" s="64"/>
      <c r="D65" s="64"/>
      <c r="E65" s="64"/>
      <c r="F65" s="65">
        <v>11</v>
      </c>
      <c r="G65" s="64"/>
      <c r="H65" s="64"/>
      <c r="I65" s="66"/>
    </row>
    <row r="66" spans="1:11" x14ac:dyDescent="0.2">
      <c r="A66" s="100" t="s">
        <v>568</v>
      </c>
      <c r="B66" s="101"/>
      <c r="C66" s="101"/>
      <c r="D66" s="101"/>
      <c r="E66" s="101"/>
      <c r="F66" s="101"/>
      <c r="G66" s="101"/>
      <c r="H66" s="101"/>
      <c r="I66" s="102"/>
    </row>
    <row r="67" spans="1:11" ht="57" customHeight="1" x14ac:dyDescent="0.2">
      <c r="A67" s="36"/>
      <c r="B67" s="33"/>
      <c r="C67" s="89" t="s">
        <v>569</v>
      </c>
      <c r="D67" s="67" t="s">
        <v>570</v>
      </c>
      <c r="E67" s="33"/>
      <c r="F67" s="33"/>
      <c r="G67" s="33"/>
      <c r="H67" s="33"/>
      <c r="I67" s="37"/>
      <c r="K67" s="22"/>
    </row>
    <row r="68" spans="1:11" ht="51" x14ac:dyDescent="0.2">
      <c r="A68" s="36"/>
      <c r="B68" s="33"/>
      <c r="C68" s="90"/>
      <c r="D68" s="68" t="s">
        <v>571</v>
      </c>
      <c r="E68" s="33"/>
      <c r="F68" s="1">
        <v>3</v>
      </c>
      <c r="G68" s="33"/>
      <c r="H68" s="33"/>
      <c r="I68" s="37"/>
    </row>
    <row r="69" spans="1:11" ht="51" x14ac:dyDescent="0.2">
      <c r="A69" s="36"/>
      <c r="B69" s="33"/>
      <c r="C69" s="90"/>
      <c r="D69" s="68" t="s">
        <v>572</v>
      </c>
      <c r="E69" s="33"/>
      <c r="F69" s="1">
        <v>0</v>
      </c>
      <c r="G69" s="33"/>
      <c r="H69" s="33"/>
      <c r="I69" s="37"/>
    </row>
    <row r="70" spans="1:11" ht="51" x14ac:dyDescent="0.2">
      <c r="A70" s="8">
        <v>901</v>
      </c>
      <c r="B70" s="9" t="s">
        <v>364</v>
      </c>
      <c r="C70" s="90"/>
      <c r="D70" s="33"/>
      <c r="E70" s="33"/>
      <c r="F70" s="33"/>
      <c r="G70" s="33"/>
      <c r="H70" s="69" t="s">
        <v>573</v>
      </c>
      <c r="I70" s="54">
        <v>3</v>
      </c>
    </row>
    <row r="71" spans="1:11" ht="51" x14ac:dyDescent="0.2">
      <c r="A71" s="8">
        <v>902</v>
      </c>
      <c r="B71" s="9" t="s">
        <v>370</v>
      </c>
      <c r="C71" s="90"/>
      <c r="D71" s="33"/>
      <c r="E71" s="33"/>
      <c r="F71" s="33"/>
      <c r="G71" s="33"/>
      <c r="H71" s="69" t="s">
        <v>574</v>
      </c>
      <c r="I71" s="54">
        <v>0</v>
      </c>
    </row>
    <row r="72" spans="1:11" ht="51" x14ac:dyDescent="0.2">
      <c r="A72" s="8">
        <v>903</v>
      </c>
      <c r="B72" s="9" t="s">
        <v>525</v>
      </c>
      <c r="C72" s="90"/>
      <c r="D72" s="33"/>
      <c r="E72" s="33"/>
      <c r="F72" s="33"/>
      <c r="G72" s="33"/>
      <c r="H72" s="69" t="s">
        <v>574</v>
      </c>
      <c r="I72" s="54">
        <v>0</v>
      </c>
    </row>
    <row r="73" spans="1:11" ht="51" x14ac:dyDescent="0.2">
      <c r="A73" s="8">
        <v>904</v>
      </c>
      <c r="B73" s="9" t="s">
        <v>367</v>
      </c>
      <c r="C73" s="90"/>
      <c r="D73" s="33"/>
      <c r="E73" s="33"/>
      <c r="F73" s="33"/>
      <c r="G73" s="33"/>
      <c r="H73" s="69" t="s">
        <v>573</v>
      </c>
      <c r="I73" s="54">
        <v>3</v>
      </c>
    </row>
    <row r="74" spans="1:11" ht="51" x14ac:dyDescent="0.2">
      <c r="A74" s="8">
        <v>913</v>
      </c>
      <c r="B74" s="9" t="s">
        <v>508</v>
      </c>
      <c r="C74" s="90"/>
      <c r="D74" s="33"/>
      <c r="E74" s="33"/>
      <c r="F74" s="33"/>
      <c r="G74" s="33"/>
      <c r="H74" s="69" t="s">
        <v>574</v>
      </c>
      <c r="I74" s="54">
        <v>0</v>
      </c>
    </row>
    <row r="75" spans="1:11" ht="51.75" thickBot="1" x14ac:dyDescent="0.25">
      <c r="A75" s="23">
        <v>915</v>
      </c>
      <c r="B75" s="24" t="s">
        <v>372</v>
      </c>
      <c r="C75" s="91"/>
      <c r="D75" s="56"/>
      <c r="E75" s="56"/>
      <c r="F75" s="56"/>
      <c r="G75" s="56"/>
      <c r="H75" s="70" t="s">
        <v>574</v>
      </c>
      <c r="I75" s="58">
        <v>0</v>
      </c>
    </row>
    <row r="76" spans="1:11" x14ac:dyDescent="0.2">
      <c r="A76" s="100" t="s">
        <v>575</v>
      </c>
      <c r="B76" s="101"/>
      <c r="C76" s="101"/>
      <c r="D76" s="101"/>
      <c r="E76" s="101"/>
      <c r="F76" s="101"/>
      <c r="G76" s="101"/>
      <c r="H76" s="101"/>
      <c r="I76" s="102"/>
    </row>
    <row r="77" spans="1:11" ht="267.75" x14ac:dyDescent="0.2">
      <c r="A77" s="36"/>
      <c r="B77" s="33"/>
      <c r="C77" s="89" t="s">
        <v>576</v>
      </c>
      <c r="D77" s="68" t="s">
        <v>577</v>
      </c>
      <c r="E77" s="33"/>
      <c r="F77" s="33"/>
      <c r="G77" s="33"/>
      <c r="H77" s="33"/>
      <c r="I77" s="37"/>
    </row>
    <row r="78" spans="1:11" x14ac:dyDescent="0.2">
      <c r="A78" s="8">
        <v>901</v>
      </c>
      <c r="B78" s="9" t="s">
        <v>364</v>
      </c>
      <c r="C78" s="90"/>
      <c r="D78" s="33" t="s">
        <v>578</v>
      </c>
      <c r="E78" s="33"/>
      <c r="F78" s="1">
        <v>3</v>
      </c>
      <c r="G78" s="33"/>
      <c r="H78" s="33"/>
      <c r="I78" s="54">
        <v>3</v>
      </c>
    </row>
    <row r="79" spans="1:11" x14ac:dyDescent="0.2">
      <c r="A79" s="8">
        <v>902</v>
      </c>
      <c r="B79" s="9" t="s">
        <v>370</v>
      </c>
      <c r="C79" s="90"/>
      <c r="D79" s="33" t="s">
        <v>579</v>
      </c>
      <c r="E79" s="33"/>
      <c r="F79" s="1">
        <v>2</v>
      </c>
      <c r="G79" s="33"/>
      <c r="H79" s="33"/>
      <c r="I79" s="54">
        <v>0</v>
      </c>
    </row>
    <row r="80" spans="1:11" x14ac:dyDescent="0.2">
      <c r="A80" s="8">
        <v>903</v>
      </c>
      <c r="B80" s="9" t="s">
        <v>525</v>
      </c>
      <c r="C80" s="90"/>
      <c r="D80" s="11" t="s">
        <v>580</v>
      </c>
      <c r="E80" s="33"/>
      <c r="F80" s="1">
        <v>1</v>
      </c>
      <c r="G80" s="33"/>
      <c r="H80" s="33"/>
      <c r="I80" s="54">
        <v>0</v>
      </c>
    </row>
    <row r="81" spans="1:9" x14ac:dyDescent="0.2">
      <c r="A81" s="8">
        <v>904</v>
      </c>
      <c r="B81" s="9" t="s">
        <v>367</v>
      </c>
      <c r="C81" s="90"/>
      <c r="D81" s="11" t="s">
        <v>581</v>
      </c>
      <c r="E81" s="33"/>
      <c r="F81" s="1">
        <v>0</v>
      </c>
      <c r="G81" s="33"/>
      <c r="H81" s="33"/>
      <c r="I81" s="54">
        <v>3</v>
      </c>
    </row>
    <row r="82" spans="1:9" x14ac:dyDescent="0.2">
      <c r="A82" s="8"/>
      <c r="B82" s="9" t="s">
        <v>508</v>
      </c>
      <c r="C82" s="90"/>
      <c r="D82" s="33"/>
      <c r="E82" s="33"/>
      <c r="F82" s="33"/>
      <c r="G82" s="33"/>
      <c r="H82" s="33"/>
      <c r="I82" s="54">
        <v>0</v>
      </c>
    </row>
    <row r="83" spans="1:9" ht="13.5" thickBot="1" x14ac:dyDescent="0.25">
      <c r="A83" s="23">
        <v>915</v>
      </c>
      <c r="B83" s="24" t="s">
        <v>372</v>
      </c>
      <c r="C83" s="91"/>
      <c r="D83" s="56"/>
      <c r="E83" s="56"/>
      <c r="F83" s="56"/>
      <c r="G83" s="56"/>
      <c r="H83" s="56"/>
      <c r="I83" s="58">
        <v>0</v>
      </c>
    </row>
    <row r="84" spans="1:9" x14ac:dyDescent="0.2">
      <c r="A84" s="100" t="s">
        <v>582</v>
      </c>
      <c r="B84" s="101"/>
      <c r="C84" s="101"/>
      <c r="D84" s="101"/>
      <c r="E84" s="101"/>
      <c r="F84" s="101"/>
      <c r="G84" s="101"/>
      <c r="H84" s="101"/>
      <c r="I84" s="102"/>
    </row>
    <row r="85" spans="1:9" ht="127.5" customHeight="1" x14ac:dyDescent="0.2">
      <c r="A85" s="36"/>
      <c r="B85" s="33"/>
      <c r="C85" s="89" t="s">
        <v>583</v>
      </c>
      <c r="D85" s="33"/>
      <c r="E85" s="33"/>
      <c r="F85" s="33"/>
      <c r="G85" s="33"/>
      <c r="H85" s="33"/>
      <c r="I85" s="37"/>
    </row>
    <row r="86" spans="1:9" x14ac:dyDescent="0.2">
      <c r="A86" s="8">
        <v>901</v>
      </c>
      <c r="B86" s="9" t="s">
        <v>364</v>
      </c>
      <c r="C86" s="90"/>
      <c r="D86" s="33" t="s">
        <v>584</v>
      </c>
      <c r="E86" s="33"/>
      <c r="F86" s="1">
        <v>5</v>
      </c>
      <c r="G86" s="33"/>
      <c r="H86" s="1" t="s">
        <v>585</v>
      </c>
      <c r="I86" s="54">
        <v>5</v>
      </c>
    </row>
    <row r="87" spans="1:9" x14ac:dyDescent="0.2">
      <c r="A87" s="8">
        <v>902</v>
      </c>
      <c r="B87" s="9" t="s">
        <v>370</v>
      </c>
      <c r="C87" s="90"/>
      <c r="D87" s="33" t="s">
        <v>586</v>
      </c>
      <c r="E87" s="33"/>
      <c r="F87" s="1">
        <v>0</v>
      </c>
      <c r="G87" s="33"/>
      <c r="H87" s="1" t="s">
        <v>587</v>
      </c>
      <c r="I87" s="54">
        <v>0</v>
      </c>
    </row>
    <row r="88" spans="1:9" x14ac:dyDescent="0.2">
      <c r="A88" s="8">
        <v>903</v>
      </c>
      <c r="B88" s="9" t="s">
        <v>525</v>
      </c>
      <c r="C88" s="90"/>
      <c r="D88" s="33"/>
      <c r="E88" s="33"/>
      <c r="F88" s="33"/>
      <c r="G88" s="33"/>
      <c r="H88" s="1" t="s">
        <v>587</v>
      </c>
      <c r="I88" s="54">
        <v>0</v>
      </c>
    </row>
    <row r="89" spans="1:9" x14ac:dyDescent="0.2">
      <c r="A89" s="8">
        <v>904</v>
      </c>
      <c r="B89" s="9" t="s">
        <v>367</v>
      </c>
      <c r="C89" s="90"/>
      <c r="D89" s="33"/>
      <c r="E89" s="33"/>
      <c r="F89" s="33"/>
      <c r="G89" s="33"/>
      <c r="H89" s="1" t="s">
        <v>585</v>
      </c>
      <c r="I89" s="54">
        <v>5</v>
      </c>
    </row>
    <row r="90" spans="1:9" x14ac:dyDescent="0.2">
      <c r="A90" s="8">
        <v>913</v>
      </c>
      <c r="B90" s="9" t="s">
        <v>508</v>
      </c>
      <c r="C90" s="90"/>
      <c r="D90" s="33"/>
      <c r="E90" s="33"/>
      <c r="F90" s="33"/>
      <c r="G90" s="33"/>
      <c r="H90" s="1" t="s">
        <v>587</v>
      </c>
      <c r="I90" s="54">
        <v>0</v>
      </c>
    </row>
    <row r="91" spans="1:9" ht="13.5" thickBot="1" x14ac:dyDescent="0.25">
      <c r="A91" s="23">
        <v>915</v>
      </c>
      <c r="B91" s="24" t="s">
        <v>372</v>
      </c>
      <c r="C91" s="91"/>
      <c r="D91" s="56"/>
      <c r="E91" s="56"/>
      <c r="F91" s="56"/>
      <c r="G91" s="56"/>
      <c r="H91" s="1" t="s">
        <v>587</v>
      </c>
      <c r="I91" s="58">
        <v>0</v>
      </c>
    </row>
    <row r="92" spans="1:9" ht="13.5" thickBot="1" x14ac:dyDescent="0.25">
      <c r="A92" s="71" t="s">
        <v>588</v>
      </c>
      <c r="B92" s="72"/>
      <c r="C92" s="73"/>
      <c r="D92" s="31"/>
      <c r="E92" s="31"/>
      <c r="F92" s="74">
        <v>10</v>
      </c>
      <c r="G92" s="31"/>
      <c r="H92" s="75"/>
      <c r="I92" s="76"/>
    </row>
    <row r="93" spans="1:9" x14ac:dyDescent="0.2">
      <c r="A93" s="86" t="s">
        <v>589</v>
      </c>
      <c r="B93" s="87"/>
      <c r="C93" s="87"/>
      <c r="D93" s="87"/>
      <c r="E93" s="87"/>
      <c r="F93" s="87"/>
      <c r="G93" s="87"/>
      <c r="H93" s="87"/>
      <c r="I93" s="88"/>
    </row>
    <row r="94" spans="1:9" ht="76.5" x14ac:dyDescent="0.2">
      <c r="A94" s="36"/>
      <c r="B94" s="33"/>
      <c r="C94" s="89" t="s">
        <v>590</v>
      </c>
      <c r="D94" s="68" t="s">
        <v>591</v>
      </c>
      <c r="E94" s="33"/>
      <c r="F94" s="1"/>
      <c r="G94" s="33"/>
      <c r="H94" s="33"/>
      <c r="I94" s="37"/>
    </row>
    <row r="95" spans="1:9" ht="51" x14ac:dyDescent="0.2">
      <c r="A95" s="36"/>
      <c r="B95" s="33"/>
      <c r="C95" s="90"/>
      <c r="D95" s="68" t="s">
        <v>592</v>
      </c>
      <c r="E95" s="33"/>
      <c r="F95" s="1">
        <v>5</v>
      </c>
      <c r="G95" s="33"/>
      <c r="H95" s="33"/>
      <c r="I95" s="37"/>
    </row>
    <row r="96" spans="1:9" ht="63.75" x14ac:dyDescent="0.2">
      <c r="A96" s="36"/>
      <c r="B96" s="33"/>
      <c r="C96" s="90"/>
      <c r="D96" s="68" t="s">
        <v>593</v>
      </c>
      <c r="E96" s="33"/>
      <c r="F96" s="1">
        <v>0</v>
      </c>
      <c r="G96" s="33"/>
      <c r="H96" s="33"/>
      <c r="I96" s="37"/>
    </row>
    <row r="97" spans="1:9" x14ac:dyDescent="0.2">
      <c r="A97" s="8">
        <v>901</v>
      </c>
      <c r="B97" s="9" t="s">
        <v>364</v>
      </c>
      <c r="C97" s="90"/>
      <c r="D97" s="33"/>
      <c r="E97" s="33"/>
      <c r="F97" s="33"/>
      <c r="G97" s="33"/>
      <c r="H97" s="94" t="s">
        <v>594</v>
      </c>
      <c r="I97" s="54">
        <v>5</v>
      </c>
    </row>
    <row r="98" spans="1:9" x14ac:dyDescent="0.2">
      <c r="A98" s="8">
        <v>902</v>
      </c>
      <c r="B98" s="9" t="s">
        <v>370</v>
      </c>
      <c r="C98" s="90"/>
      <c r="D98" s="33"/>
      <c r="E98" s="33"/>
      <c r="F98" s="33"/>
      <c r="G98" s="33"/>
      <c r="H98" s="95"/>
      <c r="I98" s="54">
        <v>5</v>
      </c>
    </row>
    <row r="99" spans="1:9" x14ac:dyDescent="0.2">
      <c r="A99" s="8">
        <v>903</v>
      </c>
      <c r="B99" s="9" t="s">
        <v>525</v>
      </c>
      <c r="C99" s="90"/>
      <c r="D99" s="33"/>
      <c r="E99" s="33"/>
      <c r="F99" s="33"/>
      <c r="G99" s="33"/>
      <c r="H99" s="95"/>
      <c r="I99" s="54">
        <v>5</v>
      </c>
    </row>
    <row r="100" spans="1:9" x14ac:dyDescent="0.2">
      <c r="A100" s="8">
        <v>904</v>
      </c>
      <c r="B100" s="9" t="s">
        <v>367</v>
      </c>
      <c r="C100" s="90"/>
      <c r="D100" s="33"/>
      <c r="E100" s="33"/>
      <c r="F100" s="33"/>
      <c r="G100" s="33"/>
      <c r="H100" s="95"/>
      <c r="I100" s="54">
        <v>5</v>
      </c>
    </row>
    <row r="101" spans="1:9" x14ac:dyDescent="0.2">
      <c r="A101" s="8">
        <v>913</v>
      </c>
      <c r="B101" s="9" t="s">
        <v>508</v>
      </c>
      <c r="C101" s="90"/>
      <c r="D101" s="33"/>
      <c r="E101" s="33"/>
      <c r="F101" s="33"/>
      <c r="G101" s="33"/>
      <c r="H101" s="95"/>
      <c r="I101" s="54">
        <v>5</v>
      </c>
    </row>
    <row r="102" spans="1:9" ht="13.5" thickBot="1" x14ac:dyDescent="0.25">
      <c r="A102" s="23">
        <v>915</v>
      </c>
      <c r="B102" s="24" t="s">
        <v>372</v>
      </c>
      <c r="C102" s="91"/>
      <c r="D102" s="56"/>
      <c r="E102" s="56"/>
      <c r="F102" s="56"/>
      <c r="G102" s="56"/>
      <c r="H102" s="95"/>
      <c r="I102" s="58">
        <v>5</v>
      </c>
    </row>
    <row r="103" spans="1:9" x14ac:dyDescent="0.2">
      <c r="A103" s="86" t="s">
        <v>595</v>
      </c>
      <c r="B103" s="87"/>
      <c r="C103" s="87"/>
      <c r="D103" s="87"/>
      <c r="E103" s="87"/>
      <c r="F103" s="87"/>
      <c r="G103" s="87"/>
      <c r="H103" s="87"/>
      <c r="I103" s="88"/>
    </row>
    <row r="104" spans="1:9" ht="89.25" customHeight="1" x14ac:dyDescent="0.2">
      <c r="A104" s="36"/>
      <c r="B104" s="33"/>
      <c r="C104" s="89" t="s">
        <v>596</v>
      </c>
      <c r="D104" s="68" t="s">
        <v>597</v>
      </c>
      <c r="E104" s="33"/>
      <c r="F104" s="33"/>
      <c r="G104" s="33"/>
      <c r="H104" s="33"/>
      <c r="I104" s="37"/>
    </row>
    <row r="105" spans="1:9" ht="38.25" x14ac:dyDescent="0.2">
      <c r="A105" s="36"/>
      <c r="B105" s="33"/>
      <c r="C105" s="90"/>
      <c r="D105" s="68" t="s">
        <v>598</v>
      </c>
      <c r="E105" s="33"/>
      <c r="F105" s="1">
        <v>5</v>
      </c>
      <c r="G105" s="33"/>
      <c r="H105" s="33"/>
      <c r="I105" s="37"/>
    </row>
    <row r="106" spans="1:9" ht="38.25" x14ac:dyDescent="0.2">
      <c r="A106" s="36"/>
      <c r="B106" s="33"/>
      <c r="C106" s="90"/>
      <c r="D106" s="68" t="s">
        <v>599</v>
      </c>
      <c r="E106" s="33"/>
      <c r="F106" s="1">
        <v>0</v>
      </c>
      <c r="G106" s="33"/>
      <c r="H106" s="33"/>
      <c r="I106" s="37"/>
    </row>
    <row r="107" spans="1:9" x14ac:dyDescent="0.2">
      <c r="A107" s="8">
        <v>901</v>
      </c>
      <c r="B107" s="9" t="s">
        <v>364</v>
      </c>
      <c r="C107" s="90"/>
      <c r="D107" s="68"/>
      <c r="E107" s="33"/>
      <c r="F107" s="33"/>
      <c r="G107" s="33"/>
      <c r="H107" s="33"/>
      <c r="I107" s="54">
        <v>5</v>
      </c>
    </row>
    <row r="108" spans="1:9" x14ac:dyDescent="0.2">
      <c r="A108" s="8">
        <v>902</v>
      </c>
      <c r="B108" s="9" t="s">
        <v>370</v>
      </c>
      <c r="C108" s="90"/>
      <c r="D108" s="68"/>
      <c r="E108" s="33"/>
      <c r="F108" s="33"/>
      <c r="G108" s="33"/>
      <c r="H108" s="33"/>
      <c r="I108" s="54">
        <v>5</v>
      </c>
    </row>
    <row r="109" spans="1:9" x14ac:dyDescent="0.2">
      <c r="A109" s="8">
        <v>903</v>
      </c>
      <c r="B109" s="9" t="s">
        <v>525</v>
      </c>
      <c r="C109" s="90"/>
      <c r="D109" s="68"/>
      <c r="E109" s="33"/>
      <c r="F109" s="33"/>
      <c r="G109" s="33"/>
      <c r="H109" s="33"/>
      <c r="I109" s="54">
        <v>5</v>
      </c>
    </row>
    <row r="110" spans="1:9" x14ac:dyDescent="0.2">
      <c r="A110" s="8">
        <v>904</v>
      </c>
      <c r="B110" s="9" t="s">
        <v>367</v>
      </c>
      <c r="C110" s="90"/>
      <c r="D110" s="68"/>
      <c r="E110" s="33"/>
      <c r="F110" s="33"/>
      <c r="G110" s="33"/>
      <c r="H110" s="33"/>
      <c r="I110" s="54">
        <v>5</v>
      </c>
    </row>
    <row r="111" spans="1:9" x14ac:dyDescent="0.2">
      <c r="A111" s="8">
        <v>913</v>
      </c>
      <c r="B111" s="9" t="s">
        <v>508</v>
      </c>
      <c r="C111" s="90"/>
      <c r="D111" s="68"/>
      <c r="E111" s="33"/>
      <c r="F111" s="33"/>
      <c r="G111" s="33"/>
      <c r="H111" s="33"/>
      <c r="I111" s="54">
        <v>5</v>
      </c>
    </row>
    <row r="112" spans="1:9" ht="13.5" thickBot="1" x14ac:dyDescent="0.25">
      <c r="A112" s="23">
        <v>915</v>
      </c>
      <c r="B112" s="24" t="s">
        <v>372</v>
      </c>
      <c r="C112" s="91"/>
      <c r="D112" s="77"/>
      <c r="E112" s="56"/>
      <c r="F112" s="56"/>
      <c r="G112" s="56"/>
      <c r="H112" s="56"/>
      <c r="I112" s="54">
        <v>5</v>
      </c>
    </row>
    <row r="113" spans="1:9" ht="13.5" thickBot="1" x14ac:dyDescent="0.25">
      <c r="A113" s="71" t="s">
        <v>600</v>
      </c>
      <c r="B113" s="72"/>
      <c r="C113" s="73"/>
      <c r="D113" s="78"/>
      <c r="E113" s="31"/>
      <c r="F113" s="74">
        <v>15</v>
      </c>
      <c r="G113" s="31"/>
      <c r="H113" s="31"/>
      <c r="I113" s="76"/>
    </row>
    <row r="114" spans="1:9" x14ac:dyDescent="0.2">
      <c r="A114" s="86" t="s">
        <v>601</v>
      </c>
      <c r="B114" s="87"/>
      <c r="C114" s="87"/>
      <c r="D114" s="87"/>
      <c r="E114" s="87"/>
      <c r="F114" s="87"/>
      <c r="G114" s="87"/>
      <c r="H114" s="87"/>
      <c r="I114" s="88"/>
    </row>
    <row r="115" spans="1:9" ht="84.75" customHeight="1" x14ac:dyDescent="0.2">
      <c r="A115" s="36"/>
      <c r="B115" s="33"/>
      <c r="C115" s="89" t="s">
        <v>602</v>
      </c>
      <c r="D115" s="68" t="s">
        <v>603</v>
      </c>
      <c r="E115" s="33"/>
      <c r="F115" s="33"/>
      <c r="G115" s="79" t="s">
        <v>604</v>
      </c>
      <c r="H115" s="33"/>
      <c r="I115" s="37"/>
    </row>
    <row r="116" spans="1:9" ht="63.75" x14ac:dyDescent="0.2">
      <c r="A116" s="36"/>
      <c r="B116" s="33"/>
      <c r="C116" s="90"/>
      <c r="D116" s="68" t="s">
        <v>605</v>
      </c>
      <c r="E116" s="33"/>
      <c r="F116" s="1">
        <v>5</v>
      </c>
      <c r="G116" s="33"/>
      <c r="H116" s="33"/>
      <c r="I116" s="37"/>
    </row>
    <row r="117" spans="1:9" ht="63.75" x14ac:dyDescent="0.2">
      <c r="A117" s="8">
        <v>901</v>
      </c>
      <c r="B117" s="9" t="s">
        <v>364</v>
      </c>
      <c r="C117" s="90"/>
      <c r="D117" s="68" t="s">
        <v>606</v>
      </c>
      <c r="E117" s="33"/>
      <c r="F117" s="1">
        <v>0</v>
      </c>
      <c r="G117" s="33"/>
      <c r="H117" s="92" t="s">
        <v>607</v>
      </c>
      <c r="I117" s="54">
        <v>5</v>
      </c>
    </row>
    <row r="118" spans="1:9" x14ac:dyDescent="0.2">
      <c r="A118" s="8">
        <v>902</v>
      </c>
      <c r="B118" s="9" t="s">
        <v>370</v>
      </c>
      <c r="C118" s="90"/>
      <c r="D118" s="68"/>
      <c r="E118" s="33"/>
      <c r="F118" s="33"/>
      <c r="G118" s="33"/>
      <c r="H118" s="92"/>
      <c r="I118" s="54">
        <v>5</v>
      </c>
    </row>
    <row r="119" spans="1:9" x14ac:dyDescent="0.2">
      <c r="A119" s="8">
        <v>903</v>
      </c>
      <c r="B119" s="9" t="s">
        <v>525</v>
      </c>
      <c r="C119" s="90"/>
      <c r="D119" s="68"/>
      <c r="E119" s="33"/>
      <c r="F119" s="33"/>
      <c r="G119" s="33"/>
      <c r="H119" s="92"/>
      <c r="I119" s="54">
        <v>5</v>
      </c>
    </row>
    <row r="120" spans="1:9" x14ac:dyDescent="0.2">
      <c r="A120" s="8">
        <v>904</v>
      </c>
      <c r="B120" s="9" t="s">
        <v>367</v>
      </c>
      <c r="C120" s="90"/>
      <c r="D120" s="68"/>
      <c r="E120" s="33"/>
      <c r="F120" s="33"/>
      <c r="G120" s="33"/>
      <c r="H120" s="92"/>
      <c r="I120" s="54">
        <v>5</v>
      </c>
    </row>
    <row r="121" spans="1:9" x14ac:dyDescent="0.2">
      <c r="A121" s="8"/>
      <c r="B121" s="9" t="s">
        <v>508</v>
      </c>
      <c r="C121" s="90"/>
      <c r="D121" s="68"/>
      <c r="E121" s="33"/>
      <c r="F121" s="33"/>
      <c r="G121" s="33"/>
      <c r="H121" s="92"/>
      <c r="I121" s="54">
        <v>5</v>
      </c>
    </row>
    <row r="122" spans="1:9" ht="13.5" thickBot="1" x14ac:dyDescent="0.25">
      <c r="A122" s="23">
        <v>915</v>
      </c>
      <c r="B122" s="24" t="s">
        <v>372</v>
      </c>
      <c r="C122" s="90"/>
      <c r="D122" s="77"/>
      <c r="E122" s="56"/>
      <c r="F122" s="56"/>
      <c r="G122" s="56"/>
      <c r="H122" s="93"/>
      <c r="I122" s="58">
        <v>5</v>
      </c>
    </row>
    <row r="123" spans="1:9" x14ac:dyDescent="0.2">
      <c r="A123" s="86" t="s">
        <v>608</v>
      </c>
      <c r="B123" s="87"/>
      <c r="C123" s="87"/>
      <c r="D123" s="87"/>
      <c r="E123" s="87"/>
      <c r="F123" s="87"/>
      <c r="G123" s="87"/>
      <c r="H123" s="87"/>
      <c r="I123" s="88"/>
    </row>
    <row r="124" spans="1:9" ht="191.25" x14ac:dyDescent="0.2">
      <c r="A124" s="36"/>
      <c r="B124" s="33"/>
      <c r="C124" s="68" t="s">
        <v>609</v>
      </c>
      <c r="D124" s="68" t="s">
        <v>610</v>
      </c>
      <c r="E124" s="33"/>
      <c r="F124" s="33"/>
      <c r="G124" s="33"/>
      <c r="H124" s="33"/>
      <c r="I124" s="37"/>
    </row>
    <row r="125" spans="1:9" ht="127.5" x14ac:dyDescent="0.2">
      <c r="A125" s="36"/>
      <c r="B125" s="33"/>
      <c r="C125" s="68"/>
      <c r="D125" s="68" t="s">
        <v>611</v>
      </c>
      <c r="E125" s="33"/>
      <c r="F125" s="1">
        <v>5</v>
      </c>
      <c r="G125" s="33"/>
      <c r="H125" s="1"/>
      <c r="I125" s="37"/>
    </row>
    <row r="126" spans="1:9" ht="127.5" x14ac:dyDescent="0.2">
      <c r="A126" s="36"/>
      <c r="B126" s="33"/>
      <c r="C126" s="68"/>
      <c r="D126" s="68" t="s">
        <v>612</v>
      </c>
      <c r="E126" s="33"/>
      <c r="F126" s="1">
        <v>0</v>
      </c>
      <c r="G126" s="33"/>
      <c r="H126" s="1"/>
      <c r="I126" s="37"/>
    </row>
    <row r="127" spans="1:9" ht="153" x14ac:dyDescent="0.2">
      <c r="A127" s="8">
        <v>901</v>
      </c>
      <c r="B127" s="9" t="s">
        <v>364</v>
      </c>
      <c r="C127" s="68"/>
      <c r="D127" s="68"/>
      <c r="E127" s="33"/>
      <c r="F127" s="33"/>
      <c r="G127" s="33"/>
      <c r="H127" s="68" t="s">
        <v>613</v>
      </c>
      <c r="I127" s="54">
        <v>5</v>
      </c>
    </row>
    <row r="128" spans="1:9" ht="153" x14ac:dyDescent="0.2">
      <c r="A128" s="8">
        <v>902</v>
      </c>
      <c r="B128" s="9" t="s">
        <v>370</v>
      </c>
      <c r="C128" s="68"/>
      <c r="D128" s="68"/>
      <c r="E128" s="33"/>
      <c r="F128" s="33"/>
      <c r="G128" s="33"/>
      <c r="H128" s="68" t="s">
        <v>613</v>
      </c>
      <c r="I128" s="54">
        <v>5</v>
      </c>
    </row>
    <row r="129" spans="1:9" ht="153" x14ac:dyDescent="0.2">
      <c r="A129" s="8">
        <v>903</v>
      </c>
      <c r="B129" s="9" t="s">
        <v>525</v>
      </c>
      <c r="C129" s="33"/>
      <c r="D129" s="33"/>
      <c r="E129" s="33"/>
      <c r="F129" s="33"/>
      <c r="G129" s="33"/>
      <c r="H129" s="68" t="s">
        <v>613</v>
      </c>
      <c r="I129" s="54">
        <v>5</v>
      </c>
    </row>
    <row r="130" spans="1:9" ht="153" x14ac:dyDescent="0.2">
      <c r="A130" s="8">
        <v>904</v>
      </c>
      <c r="B130" s="9" t="s">
        <v>367</v>
      </c>
      <c r="C130" s="33"/>
      <c r="D130" s="33"/>
      <c r="E130" s="33"/>
      <c r="F130" s="33"/>
      <c r="G130" s="33"/>
      <c r="H130" s="68" t="s">
        <v>613</v>
      </c>
      <c r="I130" s="54">
        <v>5</v>
      </c>
    </row>
    <row r="131" spans="1:9" ht="153" x14ac:dyDescent="0.2">
      <c r="A131" s="8">
        <v>913</v>
      </c>
      <c r="B131" s="9" t="s">
        <v>508</v>
      </c>
      <c r="C131" s="33"/>
      <c r="D131" s="33"/>
      <c r="E131" s="33"/>
      <c r="F131" s="33"/>
      <c r="G131" s="33"/>
      <c r="H131" s="68" t="s">
        <v>613</v>
      </c>
      <c r="I131" s="54">
        <v>5</v>
      </c>
    </row>
    <row r="132" spans="1:9" ht="153.75" thickBot="1" x14ac:dyDescent="0.25">
      <c r="A132" s="23">
        <v>915</v>
      </c>
      <c r="B132" s="24" t="s">
        <v>372</v>
      </c>
      <c r="C132" s="56"/>
      <c r="D132" s="56"/>
      <c r="E132" s="56"/>
      <c r="F132" s="56"/>
      <c r="G132" s="56"/>
      <c r="H132" s="68" t="s">
        <v>613</v>
      </c>
      <c r="I132" s="58">
        <v>5</v>
      </c>
    </row>
    <row r="133" spans="1:9" x14ac:dyDescent="0.2">
      <c r="A133" s="86" t="s">
        <v>614</v>
      </c>
      <c r="B133" s="87"/>
      <c r="C133" s="87"/>
      <c r="D133" s="87"/>
      <c r="E133" s="87"/>
      <c r="F133" s="87"/>
      <c r="G133" s="87"/>
      <c r="H133" s="87"/>
      <c r="I133" s="88"/>
    </row>
    <row r="134" spans="1:9" ht="102" x14ac:dyDescent="0.2">
      <c r="A134" s="36"/>
      <c r="B134" s="33"/>
      <c r="C134" s="68" t="s">
        <v>615</v>
      </c>
      <c r="D134" s="68" t="s">
        <v>616</v>
      </c>
      <c r="E134" s="33"/>
      <c r="F134" s="33"/>
      <c r="G134" s="33"/>
      <c r="H134" s="33"/>
      <c r="I134" s="37"/>
    </row>
    <row r="135" spans="1:9" ht="76.5" x14ac:dyDescent="0.2">
      <c r="A135" s="36"/>
      <c r="B135" s="33"/>
      <c r="C135" s="33"/>
      <c r="D135" s="68" t="s">
        <v>617</v>
      </c>
      <c r="E135" s="33"/>
      <c r="F135" s="1">
        <v>5</v>
      </c>
      <c r="G135" s="33"/>
      <c r="H135" s="33"/>
      <c r="I135" s="37"/>
    </row>
    <row r="136" spans="1:9" ht="76.5" x14ac:dyDescent="0.2">
      <c r="A136" s="36"/>
      <c r="B136" s="33"/>
      <c r="C136" s="33"/>
      <c r="D136" s="68" t="s">
        <v>618</v>
      </c>
      <c r="E136" s="33"/>
      <c r="F136" s="1">
        <v>0</v>
      </c>
      <c r="G136" s="33"/>
      <c r="H136" s="33"/>
      <c r="I136" s="37"/>
    </row>
    <row r="137" spans="1:9" x14ac:dyDescent="0.2">
      <c r="A137" s="8">
        <v>901</v>
      </c>
      <c r="B137" s="9" t="s">
        <v>364</v>
      </c>
      <c r="C137" s="33"/>
      <c r="D137" s="33"/>
      <c r="E137" s="33"/>
      <c r="F137" s="33"/>
      <c r="G137" s="33"/>
      <c r="H137" s="33"/>
      <c r="I137" s="54">
        <v>5</v>
      </c>
    </row>
    <row r="138" spans="1:9" x14ac:dyDescent="0.2">
      <c r="A138" s="8">
        <v>902</v>
      </c>
      <c r="B138" s="9" t="s">
        <v>370</v>
      </c>
      <c r="C138" s="33"/>
      <c r="D138" s="33"/>
      <c r="E138" s="33"/>
      <c r="F138" s="33"/>
      <c r="G138" s="33"/>
      <c r="H138" s="33"/>
      <c r="I138" s="54">
        <v>5</v>
      </c>
    </row>
    <row r="139" spans="1:9" x14ac:dyDescent="0.2">
      <c r="A139" s="8">
        <v>903</v>
      </c>
      <c r="B139" s="9" t="s">
        <v>525</v>
      </c>
      <c r="C139" s="33"/>
      <c r="D139" s="33"/>
      <c r="E139" s="33"/>
      <c r="F139" s="33"/>
      <c r="G139" s="33"/>
      <c r="H139" s="33"/>
      <c r="I139" s="54">
        <v>5</v>
      </c>
    </row>
    <row r="140" spans="1:9" x14ac:dyDescent="0.2">
      <c r="A140" s="8">
        <v>904</v>
      </c>
      <c r="B140" s="9" t="s">
        <v>367</v>
      </c>
      <c r="C140" s="33"/>
      <c r="D140" s="33"/>
      <c r="E140" s="33"/>
      <c r="F140" s="33"/>
      <c r="G140" s="33"/>
      <c r="H140" s="33"/>
      <c r="I140" s="54">
        <v>5</v>
      </c>
    </row>
    <row r="141" spans="1:9" x14ac:dyDescent="0.2">
      <c r="A141" s="8">
        <v>913</v>
      </c>
      <c r="B141" s="9" t="s">
        <v>508</v>
      </c>
      <c r="C141" s="33"/>
      <c r="D141" s="33"/>
      <c r="E141" s="33"/>
      <c r="F141" s="33"/>
      <c r="G141" s="33"/>
      <c r="H141" s="33"/>
      <c r="I141" s="54">
        <v>5</v>
      </c>
    </row>
    <row r="142" spans="1:9" ht="13.5" thickBot="1" x14ac:dyDescent="0.25">
      <c r="A142" s="27">
        <v>915</v>
      </c>
      <c r="B142" s="19" t="s">
        <v>372</v>
      </c>
      <c r="C142" s="39"/>
      <c r="D142" s="39"/>
      <c r="E142" s="39"/>
      <c r="F142" s="39"/>
      <c r="G142" s="39"/>
      <c r="H142" s="39"/>
      <c r="I142" s="62">
        <v>5</v>
      </c>
    </row>
    <row r="145" spans="1:2" x14ac:dyDescent="0.2">
      <c r="A145" s="8">
        <v>901</v>
      </c>
      <c r="B145" s="9" t="s">
        <v>364</v>
      </c>
    </row>
    <row r="146" spans="1:2" x14ac:dyDescent="0.2">
      <c r="A146" s="8">
        <v>902</v>
      </c>
      <c r="B146" s="9" t="s">
        <v>370</v>
      </c>
    </row>
    <row r="147" spans="1:2" x14ac:dyDescent="0.2">
      <c r="A147" s="8">
        <v>903</v>
      </c>
      <c r="B147" s="9" t="s">
        <v>525</v>
      </c>
    </row>
    <row r="148" spans="1:2" x14ac:dyDescent="0.2">
      <c r="A148" s="8">
        <v>904</v>
      </c>
      <c r="B148" s="9" t="s">
        <v>367</v>
      </c>
    </row>
    <row r="149" spans="1:2" x14ac:dyDescent="0.2">
      <c r="A149" s="8">
        <v>913</v>
      </c>
      <c r="B149" s="9" t="s">
        <v>508</v>
      </c>
    </row>
    <row r="150" spans="1:2" ht="13.5" thickBot="1" x14ac:dyDescent="0.25">
      <c r="A150" s="27">
        <v>915</v>
      </c>
      <c r="B150" s="19" t="s">
        <v>372</v>
      </c>
    </row>
  </sheetData>
  <autoFilter ref="A11:K142"/>
  <mergeCells count="48">
    <mergeCell ref="F25:F27"/>
    <mergeCell ref="A12:I12"/>
    <mergeCell ref="C13:C20"/>
    <mergeCell ref="E13:E20"/>
    <mergeCell ref="G13:G20"/>
    <mergeCell ref="A16:A17"/>
    <mergeCell ref="B16:B17"/>
    <mergeCell ref="H16:H17"/>
    <mergeCell ref="I16:I17"/>
    <mergeCell ref="D17:D18"/>
    <mergeCell ref="A19:A20"/>
    <mergeCell ref="I19:I20"/>
    <mergeCell ref="C43:C48"/>
    <mergeCell ref="D43:D46"/>
    <mergeCell ref="E43:E48"/>
    <mergeCell ref="B19:B20"/>
    <mergeCell ref="H19:H20"/>
    <mergeCell ref="A29:I29"/>
    <mergeCell ref="C30:C41"/>
    <mergeCell ref="D30:D35"/>
    <mergeCell ref="E30:E41"/>
    <mergeCell ref="A42:I42"/>
    <mergeCell ref="A21:I21"/>
    <mergeCell ref="C22:C27"/>
    <mergeCell ref="D22:D24"/>
    <mergeCell ref="E22:E27"/>
    <mergeCell ref="F22:F24"/>
    <mergeCell ref="D25:D27"/>
    <mergeCell ref="C94:C102"/>
    <mergeCell ref="H97:H102"/>
    <mergeCell ref="A49:I49"/>
    <mergeCell ref="C50:C56"/>
    <mergeCell ref="A57:I57"/>
    <mergeCell ref="C58:C64"/>
    <mergeCell ref="A66:I66"/>
    <mergeCell ref="C67:C75"/>
    <mergeCell ref="A76:I76"/>
    <mergeCell ref="C77:C83"/>
    <mergeCell ref="A84:I84"/>
    <mergeCell ref="C85:C91"/>
    <mergeCell ref="A93:I93"/>
    <mergeCell ref="A133:I133"/>
    <mergeCell ref="A103:I103"/>
    <mergeCell ref="C104:C112"/>
    <mergeCell ref="A114:I114"/>
    <mergeCell ref="C115:C122"/>
    <mergeCell ref="H117:H122"/>
    <mergeCell ref="A123:I1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01"/>
  <sheetViews>
    <sheetView showGridLines="0" topLeftCell="I1" workbookViewId="0">
      <selection activeCell="A2" sqref="A1:H1048576"/>
    </sheetView>
  </sheetViews>
  <sheetFormatPr defaultRowHeight="12.75" customHeight="1" outlineLevelRow="7" x14ac:dyDescent="0.2"/>
  <cols>
    <col min="1" max="1" width="10.28515625" style="143" hidden="1" customWidth="1"/>
    <col min="2" max="2" width="20.7109375" style="143" hidden="1" customWidth="1"/>
    <col min="3" max="3" width="30.7109375" style="143" hidden="1" customWidth="1"/>
    <col min="4" max="4" width="15.42578125" style="143" hidden="1" customWidth="1"/>
    <col min="5" max="5" width="13.85546875" style="143" hidden="1" customWidth="1"/>
    <col min="6" max="6" width="9.140625" style="143" hidden="1" customWidth="1"/>
    <col min="7" max="7" width="13.140625" style="143" hidden="1" customWidth="1"/>
    <col min="8" max="8" width="9.140625" style="143" hidden="1" customWidth="1"/>
    <col min="9" max="10" width="9.140625" style="143" customWidth="1"/>
    <col min="11" max="16384" width="9.140625" style="143"/>
  </cols>
  <sheetData>
    <row r="1" spans="1:10" x14ac:dyDescent="0.2">
      <c r="A1" s="141" t="s">
        <v>0</v>
      </c>
      <c r="B1" s="141"/>
      <c r="C1" s="141"/>
      <c r="D1" s="141"/>
      <c r="E1" s="141"/>
      <c r="F1" s="141"/>
      <c r="G1" s="142"/>
      <c r="H1" s="142"/>
      <c r="I1" s="142"/>
      <c r="J1" s="142"/>
    </row>
    <row r="2" spans="1:10" x14ac:dyDescent="0.2">
      <c r="A2" s="144" t="s">
        <v>1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4.25" x14ac:dyDescent="0.2">
      <c r="A3" s="145"/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4.25" x14ac:dyDescent="0.2">
      <c r="A4" s="145" t="s">
        <v>782</v>
      </c>
      <c r="B4" s="146"/>
      <c r="C4" s="146"/>
      <c r="D4" s="146"/>
      <c r="E4" s="147"/>
      <c r="F4" s="146"/>
      <c r="G4" s="147"/>
      <c r="H4" s="147"/>
      <c r="I4" s="146"/>
      <c r="J4" s="146"/>
    </row>
    <row r="5" spans="1:10" x14ac:dyDescent="0.2">
      <c r="A5" s="142" t="s">
        <v>781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x14ac:dyDescent="0.2">
      <c r="A6" s="148"/>
      <c r="B6" s="149"/>
      <c r="C6" s="149"/>
      <c r="D6" s="149"/>
      <c r="E6" s="149"/>
      <c r="F6" s="149"/>
      <c r="G6" s="149"/>
      <c r="H6" s="149"/>
      <c r="I6" s="150"/>
      <c r="J6" s="150"/>
    </row>
    <row r="7" spans="1:10" x14ac:dyDescent="0.2">
      <c r="A7" s="148" t="s">
        <v>2</v>
      </c>
      <c r="B7" s="149"/>
      <c r="C7" s="149"/>
      <c r="D7" s="149"/>
      <c r="E7" s="149"/>
      <c r="F7" s="149"/>
      <c r="G7" s="149"/>
    </row>
    <row r="8" spans="1:10" x14ac:dyDescent="0.2">
      <c r="A8" s="148" t="s">
        <v>3</v>
      </c>
      <c r="B8" s="149"/>
      <c r="C8" s="149"/>
      <c r="D8" s="149"/>
      <c r="E8" s="149"/>
      <c r="F8" s="149"/>
      <c r="G8" s="149"/>
    </row>
    <row r="9" spans="1:10" x14ac:dyDescent="0.2">
      <c r="A9" s="148" t="s">
        <v>4</v>
      </c>
      <c r="B9" s="149"/>
      <c r="C9" s="149"/>
      <c r="D9" s="149"/>
      <c r="E9" s="149"/>
      <c r="F9" s="149"/>
      <c r="G9" s="149"/>
    </row>
    <row r="10" spans="1:10" x14ac:dyDescent="0.2">
      <c r="A10" s="148"/>
      <c r="B10" s="149"/>
      <c r="C10" s="149"/>
      <c r="D10" s="149"/>
      <c r="E10" s="149"/>
      <c r="F10" s="149"/>
      <c r="G10" s="149"/>
    </row>
    <row r="11" spans="1:10" x14ac:dyDescent="0.2">
      <c r="A11" s="151" t="s">
        <v>5</v>
      </c>
      <c r="B11" s="151"/>
      <c r="C11" s="151"/>
      <c r="D11" s="151"/>
      <c r="E11" s="151"/>
      <c r="F11" s="151"/>
      <c r="G11" s="151"/>
      <c r="H11" s="151"/>
      <c r="I11" s="142"/>
      <c r="J11" s="142"/>
    </row>
    <row r="12" spans="1:10" ht="21" x14ac:dyDescent="0.2">
      <c r="A12" s="152" t="s">
        <v>6</v>
      </c>
      <c r="B12" s="152" t="s">
        <v>7</v>
      </c>
      <c r="C12" s="152" t="s">
        <v>8</v>
      </c>
      <c r="D12" s="152" t="s">
        <v>780</v>
      </c>
    </row>
    <row r="13" spans="1:10" x14ac:dyDescent="0.2">
      <c r="A13" s="153" t="s">
        <v>9</v>
      </c>
      <c r="B13" s="154"/>
      <c r="C13" s="155"/>
      <c r="D13" s="156">
        <v>964675349.55999994</v>
      </c>
    </row>
    <row r="14" spans="1:10" collapsed="1" x14ac:dyDescent="0.2">
      <c r="A14" s="157" t="s">
        <v>10</v>
      </c>
      <c r="B14" s="158"/>
      <c r="C14" s="159"/>
      <c r="D14" s="160">
        <v>267528137.28999999</v>
      </c>
      <c r="E14" s="161">
        <f>D15+D70+D93+D129+D151+D176+D196+D201</f>
        <v>216955627.49000001</v>
      </c>
      <c r="F14" s="162">
        <f>E14/D14*100</f>
        <v>81.09637725874812</v>
      </c>
    </row>
    <row r="15" spans="1:10" ht="56.25" hidden="1" outlineLevel="1" collapsed="1" x14ac:dyDescent="0.2">
      <c r="A15" s="157" t="s">
        <v>10</v>
      </c>
      <c r="B15" s="158" t="s">
        <v>11</v>
      </c>
      <c r="C15" s="159" t="s">
        <v>12</v>
      </c>
      <c r="D15" s="160">
        <v>18087500.82</v>
      </c>
    </row>
    <row r="16" spans="1:10" ht="45" hidden="1" outlineLevel="2" collapsed="1" x14ac:dyDescent="0.2">
      <c r="A16" s="157" t="s">
        <v>10</v>
      </c>
      <c r="B16" s="158" t="s">
        <v>13</v>
      </c>
      <c r="C16" s="159" t="s">
        <v>14</v>
      </c>
      <c r="D16" s="160">
        <v>2567314.2200000002</v>
      </c>
    </row>
    <row r="17" spans="1:4" ht="33.75" hidden="1" outlineLevel="3" x14ac:dyDescent="0.2">
      <c r="A17" s="157" t="s">
        <v>10</v>
      </c>
      <c r="B17" s="158" t="s">
        <v>15</v>
      </c>
      <c r="C17" s="159" t="s">
        <v>16</v>
      </c>
      <c r="D17" s="160">
        <v>2567314.2200000002</v>
      </c>
    </row>
    <row r="18" spans="1:4" ht="56.25" hidden="1" outlineLevel="4" x14ac:dyDescent="0.2">
      <c r="A18" s="157" t="s">
        <v>10</v>
      </c>
      <c r="B18" s="158" t="s">
        <v>779</v>
      </c>
      <c r="C18" s="159" t="s">
        <v>17</v>
      </c>
      <c r="D18" s="160">
        <v>166314.22</v>
      </c>
    </row>
    <row r="19" spans="1:4" ht="45" hidden="1" outlineLevel="7" x14ac:dyDescent="0.2">
      <c r="A19" s="163" t="s">
        <v>10</v>
      </c>
      <c r="B19" s="163" t="s">
        <v>779</v>
      </c>
      <c r="C19" s="164" t="s">
        <v>17</v>
      </c>
      <c r="D19" s="165">
        <v>166314.22</v>
      </c>
    </row>
    <row r="20" spans="1:4" ht="22.5" hidden="1" outlineLevel="4" x14ac:dyDescent="0.2">
      <c r="A20" s="157" t="s">
        <v>10</v>
      </c>
      <c r="B20" s="158" t="s">
        <v>778</v>
      </c>
      <c r="C20" s="159" t="s">
        <v>18</v>
      </c>
      <c r="D20" s="160">
        <v>2401000</v>
      </c>
    </row>
    <row r="21" spans="1:4" ht="22.5" hidden="1" outlineLevel="7" x14ac:dyDescent="0.2">
      <c r="A21" s="163" t="s">
        <v>10</v>
      </c>
      <c r="B21" s="163" t="s">
        <v>778</v>
      </c>
      <c r="C21" s="164" t="s">
        <v>18</v>
      </c>
      <c r="D21" s="165">
        <v>2401000</v>
      </c>
    </row>
    <row r="22" spans="1:4" ht="33.75" hidden="1" outlineLevel="2" collapsed="1" x14ac:dyDescent="0.2">
      <c r="A22" s="157" t="s">
        <v>10</v>
      </c>
      <c r="B22" s="158" t="s">
        <v>19</v>
      </c>
      <c r="C22" s="159" t="s">
        <v>20</v>
      </c>
      <c r="D22" s="160">
        <v>2972999.82</v>
      </c>
    </row>
    <row r="23" spans="1:4" ht="56.25" hidden="1" outlineLevel="3" x14ac:dyDescent="0.2">
      <c r="A23" s="157" t="s">
        <v>10</v>
      </c>
      <c r="B23" s="158" t="s">
        <v>21</v>
      </c>
      <c r="C23" s="159" t="s">
        <v>22</v>
      </c>
      <c r="D23" s="160">
        <v>692999.82</v>
      </c>
    </row>
    <row r="24" spans="1:4" ht="22.5" hidden="1" outlineLevel="4" x14ac:dyDescent="0.2">
      <c r="A24" s="157" t="s">
        <v>10</v>
      </c>
      <c r="B24" s="158" t="s">
        <v>777</v>
      </c>
      <c r="C24" s="159" t="s">
        <v>23</v>
      </c>
      <c r="D24" s="160">
        <v>425170.99</v>
      </c>
    </row>
    <row r="25" spans="1:4" ht="22.5" hidden="1" outlineLevel="7" x14ac:dyDescent="0.2">
      <c r="A25" s="163" t="s">
        <v>10</v>
      </c>
      <c r="B25" s="163" t="s">
        <v>777</v>
      </c>
      <c r="C25" s="164" t="s">
        <v>23</v>
      </c>
      <c r="D25" s="165">
        <v>425170.99</v>
      </c>
    </row>
    <row r="26" spans="1:4" ht="22.5" hidden="1" outlineLevel="4" x14ac:dyDescent="0.2">
      <c r="A26" s="157" t="s">
        <v>10</v>
      </c>
      <c r="B26" s="158" t="s">
        <v>776</v>
      </c>
      <c r="C26" s="159" t="s">
        <v>23</v>
      </c>
      <c r="D26" s="160">
        <v>128404.82</v>
      </c>
    </row>
    <row r="27" spans="1:4" ht="22.5" hidden="1" outlineLevel="7" x14ac:dyDescent="0.2">
      <c r="A27" s="163" t="s">
        <v>10</v>
      </c>
      <c r="B27" s="163" t="s">
        <v>776</v>
      </c>
      <c r="C27" s="164" t="s">
        <v>23</v>
      </c>
      <c r="D27" s="165">
        <v>128404.82</v>
      </c>
    </row>
    <row r="28" spans="1:4" ht="22.5" hidden="1" outlineLevel="4" x14ac:dyDescent="0.2">
      <c r="A28" s="157" t="s">
        <v>10</v>
      </c>
      <c r="B28" s="158" t="s">
        <v>775</v>
      </c>
      <c r="C28" s="159" t="s">
        <v>23</v>
      </c>
      <c r="D28" s="160">
        <v>139424.01</v>
      </c>
    </row>
    <row r="29" spans="1:4" ht="22.5" hidden="1" outlineLevel="7" x14ac:dyDescent="0.2">
      <c r="A29" s="163" t="s">
        <v>10</v>
      </c>
      <c r="B29" s="163" t="s">
        <v>775</v>
      </c>
      <c r="C29" s="164" t="s">
        <v>23</v>
      </c>
      <c r="D29" s="165">
        <v>139424.01</v>
      </c>
    </row>
    <row r="30" spans="1:4" ht="45" hidden="1" outlineLevel="3" x14ac:dyDescent="0.2">
      <c r="A30" s="157" t="s">
        <v>10</v>
      </c>
      <c r="B30" s="158" t="s">
        <v>24</v>
      </c>
      <c r="C30" s="159" t="s">
        <v>25</v>
      </c>
      <c r="D30" s="160">
        <v>2280000</v>
      </c>
    </row>
    <row r="31" spans="1:4" ht="22.5" hidden="1" outlineLevel="4" x14ac:dyDescent="0.2">
      <c r="A31" s="157" t="s">
        <v>10</v>
      </c>
      <c r="B31" s="158" t="s">
        <v>26</v>
      </c>
      <c r="C31" s="159" t="s">
        <v>23</v>
      </c>
      <c r="D31" s="160">
        <v>1034721.6</v>
      </c>
    </row>
    <row r="32" spans="1:4" ht="22.5" hidden="1" outlineLevel="7" x14ac:dyDescent="0.2">
      <c r="A32" s="163" t="s">
        <v>10</v>
      </c>
      <c r="B32" s="163" t="s">
        <v>26</v>
      </c>
      <c r="C32" s="164" t="s">
        <v>23</v>
      </c>
      <c r="D32" s="165">
        <v>1034721.6</v>
      </c>
    </row>
    <row r="33" spans="1:4" ht="22.5" hidden="1" outlineLevel="4" x14ac:dyDescent="0.2">
      <c r="A33" s="157" t="s">
        <v>10</v>
      </c>
      <c r="B33" s="158" t="s">
        <v>774</v>
      </c>
      <c r="C33" s="159" t="s">
        <v>23</v>
      </c>
      <c r="D33" s="160">
        <v>1097461.03</v>
      </c>
    </row>
    <row r="34" spans="1:4" ht="22.5" hidden="1" outlineLevel="7" x14ac:dyDescent="0.2">
      <c r="A34" s="163" t="s">
        <v>10</v>
      </c>
      <c r="B34" s="163" t="s">
        <v>774</v>
      </c>
      <c r="C34" s="164" t="s">
        <v>23</v>
      </c>
      <c r="D34" s="165">
        <v>1097461.03</v>
      </c>
    </row>
    <row r="35" spans="1:4" ht="22.5" hidden="1" outlineLevel="4" x14ac:dyDescent="0.2">
      <c r="A35" s="157" t="s">
        <v>10</v>
      </c>
      <c r="B35" s="158" t="s">
        <v>27</v>
      </c>
      <c r="C35" s="159" t="s">
        <v>23</v>
      </c>
      <c r="D35" s="160">
        <v>147817.37</v>
      </c>
    </row>
    <row r="36" spans="1:4" ht="22.5" hidden="1" outlineLevel="7" x14ac:dyDescent="0.2">
      <c r="A36" s="163" t="s">
        <v>10</v>
      </c>
      <c r="B36" s="163" t="s">
        <v>27</v>
      </c>
      <c r="C36" s="164" t="s">
        <v>23</v>
      </c>
      <c r="D36" s="165">
        <v>147817.37</v>
      </c>
    </row>
    <row r="37" spans="1:4" ht="33.75" hidden="1" outlineLevel="2" collapsed="1" x14ac:dyDescent="0.2">
      <c r="A37" s="157" t="s">
        <v>10</v>
      </c>
      <c r="B37" s="158" t="s">
        <v>28</v>
      </c>
      <c r="C37" s="159" t="s">
        <v>29</v>
      </c>
      <c r="D37" s="160">
        <v>1310148</v>
      </c>
    </row>
    <row r="38" spans="1:4" ht="45" hidden="1" outlineLevel="3" x14ac:dyDescent="0.2">
      <c r="A38" s="157" t="s">
        <v>10</v>
      </c>
      <c r="B38" s="158" t="s">
        <v>30</v>
      </c>
      <c r="C38" s="159" t="s">
        <v>31</v>
      </c>
      <c r="D38" s="160">
        <v>1310148</v>
      </c>
    </row>
    <row r="39" spans="1:4" ht="33.75" hidden="1" outlineLevel="4" x14ac:dyDescent="0.2">
      <c r="A39" s="157" t="s">
        <v>10</v>
      </c>
      <c r="B39" s="158" t="s">
        <v>32</v>
      </c>
      <c r="C39" s="159" t="s">
        <v>33</v>
      </c>
      <c r="D39" s="160">
        <v>1310148</v>
      </c>
    </row>
    <row r="40" spans="1:4" ht="22.5" hidden="1" outlineLevel="7" x14ac:dyDescent="0.2">
      <c r="A40" s="163" t="s">
        <v>10</v>
      </c>
      <c r="B40" s="163" t="s">
        <v>32</v>
      </c>
      <c r="C40" s="164" t="s">
        <v>33</v>
      </c>
      <c r="D40" s="165">
        <v>1310148</v>
      </c>
    </row>
    <row r="41" spans="1:4" ht="45" hidden="1" outlineLevel="2" collapsed="1" x14ac:dyDescent="0.2">
      <c r="A41" s="157" t="s">
        <v>10</v>
      </c>
      <c r="B41" s="158" t="s">
        <v>34</v>
      </c>
      <c r="C41" s="159" t="s">
        <v>35</v>
      </c>
      <c r="D41" s="160">
        <v>10724698.779999999</v>
      </c>
    </row>
    <row r="42" spans="1:4" ht="90" hidden="1" outlineLevel="3" x14ac:dyDescent="0.2">
      <c r="A42" s="157" t="s">
        <v>10</v>
      </c>
      <c r="B42" s="158" t="s">
        <v>36</v>
      </c>
      <c r="C42" s="159" t="s">
        <v>37</v>
      </c>
      <c r="D42" s="160">
        <v>1380000</v>
      </c>
    </row>
    <row r="43" spans="1:4" ht="78.75" hidden="1" outlineLevel="4" x14ac:dyDescent="0.2">
      <c r="A43" s="157" t="s">
        <v>10</v>
      </c>
      <c r="B43" s="158" t="s">
        <v>38</v>
      </c>
      <c r="C43" s="159" t="s">
        <v>39</v>
      </c>
      <c r="D43" s="160">
        <v>1380000</v>
      </c>
    </row>
    <row r="44" spans="1:4" ht="67.5" hidden="1" outlineLevel="7" x14ac:dyDescent="0.2">
      <c r="A44" s="163" t="s">
        <v>10</v>
      </c>
      <c r="B44" s="163" t="s">
        <v>38</v>
      </c>
      <c r="C44" s="164" t="s">
        <v>39</v>
      </c>
      <c r="D44" s="165">
        <v>1380000</v>
      </c>
    </row>
    <row r="45" spans="1:4" ht="56.25" hidden="1" outlineLevel="3" x14ac:dyDescent="0.2">
      <c r="A45" s="157" t="s">
        <v>10</v>
      </c>
      <c r="B45" s="158" t="s">
        <v>40</v>
      </c>
      <c r="C45" s="159" t="s">
        <v>41</v>
      </c>
      <c r="D45" s="160">
        <v>877634.18</v>
      </c>
    </row>
    <row r="46" spans="1:4" ht="67.5" hidden="1" outlineLevel="4" x14ac:dyDescent="0.2">
      <c r="A46" s="157" t="s">
        <v>10</v>
      </c>
      <c r="B46" s="158" t="s">
        <v>773</v>
      </c>
      <c r="C46" s="159" t="s">
        <v>772</v>
      </c>
      <c r="D46" s="160">
        <v>57000</v>
      </c>
    </row>
    <row r="47" spans="1:4" ht="56.25" hidden="1" outlineLevel="7" x14ac:dyDescent="0.2">
      <c r="A47" s="163" t="s">
        <v>10</v>
      </c>
      <c r="B47" s="163" t="s">
        <v>773</v>
      </c>
      <c r="C47" s="164" t="s">
        <v>772</v>
      </c>
      <c r="D47" s="165">
        <v>57000</v>
      </c>
    </row>
    <row r="48" spans="1:4" ht="56.25" hidden="1" outlineLevel="4" x14ac:dyDescent="0.2">
      <c r="A48" s="157" t="s">
        <v>10</v>
      </c>
      <c r="B48" s="158" t="s">
        <v>42</v>
      </c>
      <c r="C48" s="159" t="s">
        <v>43</v>
      </c>
      <c r="D48" s="160">
        <v>720634.18</v>
      </c>
    </row>
    <row r="49" spans="1:4" ht="56.25" hidden="1" outlineLevel="7" x14ac:dyDescent="0.2">
      <c r="A49" s="163" t="s">
        <v>10</v>
      </c>
      <c r="B49" s="163" t="s">
        <v>42</v>
      </c>
      <c r="C49" s="164" t="s">
        <v>43</v>
      </c>
      <c r="D49" s="165">
        <v>720634.18</v>
      </c>
    </row>
    <row r="50" spans="1:4" ht="56.25" hidden="1" outlineLevel="4" x14ac:dyDescent="0.2">
      <c r="A50" s="157" t="s">
        <v>10</v>
      </c>
      <c r="B50" s="158" t="s">
        <v>44</v>
      </c>
      <c r="C50" s="159" t="s">
        <v>43</v>
      </c>
      <c r="D50" s="160">
        <v>100000</v>
      </c>
    </row>
    <row r="51" spans="1:4" ht="56.25" hidden="1" outlineLevel="7" x14ac:dyDescent="0.2">
      <c r="A51" s="163" t="s">
        <v>10</v>
      </c>
      <c r="B51" s="163" t="s">
        <v>44</v>
      </c>
      <c r="C51" s="164" t="s">
        <v>43</v>
      </c>
      <c r="D51" s="165">
        <v>100000</v>
      </c>
    </row>
    <row r="52" spans="1:4" ht="45" hidden="1" outlineLevel="3" x14ac:dyDescent="0.2">
      <c r="A52" s="157" t="s">
        <v>10</v>
      </c>
      <c r="B52" s="158" t="s">
        <v>45</v>
      </c>
      <c r="C52" s="159" t="s">
        <v>771</v>
      </c>
      <c r="D52" s="160">
        <v>7500000</v>
      </c>
    </row>
    <row r="53" spans="1:4" ht="56.25" hidden="1" outlineLevel="4" x14ac:dyDescent="0.2">
      <c r="A53" s="157" t="s">
        <v>10</v>
      </c>
      <c r="B53" s="158" t="s">
        <v>770</v>
      </c>
      <c r="C53" s="159" t="s">
        <v>769</v>
      </c>
      <c r="D53" s="160">
        <v>2500000</v>
      </c>
    </row>
    <row r="54" spans="1:4" ht="56.25" hidden="1" outlineLevel="7" x14ac:dyDescent="0.2">
      <c r="A54" s="163" t="s">
        <v>10</v>
      </c>
      <c r="B54" s="163" t="s">
        <v>770</v>
      </c>
      <c r="C54" s="164" t="s">
        <v>769</v>
      </c>
      <c r="D54" s="165">
        <v>2500000</v>
      </c>
    </row>
    <row r="55" spans="1:4" ht="45" hidden="1" outlineLevel="4" x14ac:dyDescent="0.2">
      <c r="A55" s="157" t="s">
        <v>10</v>
      </c>
      <c r="B55" s="158" t="s">
        <v>768</v>
      </c>
      <c r="C55" s="159" t="s">
        <v>766</v>
      </c>
      <c r="D55" s="160">
        <v>3750000</v>
      </c>
    </row>
    <row r="56" spans="1:4" ht="45" hidden="1" outlineLevel="7" x14ac:dyDescent="0.2">
      <c r="A56" s="163" t="s">
        <v>10</v>
      </c>
      <c r="B56" s="163" t="s">
        <v>768</v>
      </c>
      <c r="C56" s="164" t="s">
        <v>766</v>
      </c>
      <c r="D56" s="165">
        <v>3750000</v>
      </c>
    </row>
    <row r="57" spans="1:4" ht="45" hidden="1" outlineLevel="4" x14ac:dyDescent="0.2">
      <c r="A57" s="157" t="s">
        <v>10</v>
      </c>
      <c r="B57" s="158" t="s">
        <v>767</v>
      </c>
      <c r="C57" s="159" t="s">
        <v>766</v>
      </c>
      <c r="D57" s="160">
        <v>1250000</v>
      </c>
    </row>
    <row r="58" spans="1:4" ht="45" hidden="1" outlineLevel="7" x14ac:dyDescent="0.2">
      <c r="A58" s="163" t="s">
        <v>10</v>
      </c>
      <c r="B58" s="163" t="s">
        <v>767</v>
      </c>
      <c r="C58" s="164" t="s">
        <v>766</v>
      </c>
      <c r="D58" s="165">
        <v>1250000</v>
      </c>
    </row>
    <row r="59" spans="1:4" ht="33.75" hidden="1" outlineLevel="3" x14ac:dyDescent="0.2">
      <c r="A59" s="157" t="s">
        <v>10</v>
      </c>
      <c r="B59" s="158" t="s">
        <v>765</v>
      </c>
      <c r="C59" s="159" t="s">
        <v>764</v>
      </c>
      <c r="D59" s="160">
        <v>967064.6</v>
      </c>
    </row>
    <row r="60" spans="1:4" ht="67.5" hidden="1" outlineLevel="4" x14ac:dyDescent="0.2">
      <c r="A60" s="157" t="s">
        <v>10</v>
      </c>
      <c r="B60" s="158" t="s">
        <v>763</v>
      </c>
      <c r="C60" s="159" t="s">
        <v>761</v>
      </c>
      <c r="D60" s="160">
        <v>847064.6</v>
      </c>
    </row>
    <row r="61" spans="1:4" ht="67.5" hidden="1" outlineLevel="7" x14ac:dyDescent="0.2">
      <c r="A61" s="163" t="s">
        <v>10</v>
      </c>
      <c r="B61" s="163" t="s">
        <v>763</v>
      </c>
      <c r="C61" s="164" t="s">
        <v>761</v>
      </c>
      <c r="D61" s="165">
        <v>847064.6</v>
      </c>
    </row>
    <row r="62" spans="1:4" ht="67.5" hidden="1" outlineLevel="4" x14ac:dyDescent="0.2">
      <c r="A62" s="157" t="s">
        <v>10</v>
      </c>
      <c r="B62" s="158" t="s">
        <v>762</v>
      </c>
      <c r="C62" s="159" t="s">
        <v>761</v>
      </c>
      <c r="D62" s="160">
        <v>120000</v>
      </c>
    </row>
    <row r="63" spans="1:4" ht="67.5" hidden="1" outlineLevel="7" x14ac:dyDescent="0.2">
      <c r="A63" s="163" t="s">
        <v>10</v>
      </c>
      <c r="B63" s="163" t="s">
        <v>762</v>
      </c>
      <c r="C63" s="164" t="s">
        <v>761</v>
      </c>
      <c r="D63" s="165">
        <v>120000</v>
      </c>
    </row>
    <row r="64" spans="1:4" ht="45" hidden="1" outlineLevel="2" collapsed="1" x14ac:dyDescent="0.2">
      <c r="A64" s="157" t="s">
        <v>10</v>
      </c>
      <c r="B64" s="158" t="s">
        <v>46</v>
      </c>
      <c r="C64" s="159" t="s">
        <v>47</v>
      </c>
      <c r="D64" s="160">
        <v>512340</v>
      </c>
    </row>
    <row r="65" spans="1:4" ht="67.5" hidden="1" outlineLevel="3" x14ac:dyDescent="0.2">
      <c r="A65" s="157" t="s">
        <v>10</v>
      </c>
      <c r="B65" s="158" t="s">
        <v>48</v>
      </c>
      <c r="C65" s="159" t="s">
        <v>49</v>
      </c>
      <c r="D65" s="160">
        <v>512340</v>
      </c>
    </row>
    <row r="66" spans="1:4" ht="67.5" hidden="1" outlineLevel="4" x14ac:dyDescent="0.2">
      <c r="A66" s="157" t="s">
        <v>10</v>
      </c>
      <c r="B66" s="158" t="s">
        <v>50</v>
      </c>
      <c r="C66" s="159" t="s">
        <v>51</v>
      </c>
      <c r="D66" s="160">
        <v>62340</v>
      </c>
    </row>
    <row r="67" spans="1:4" ht="67.5" hidden="1" outlineLevel="7" x14ac:dyDescent="0.2">
      <c r="A67" s="163" t="s">
        <v>10</v>
      </c>
      <c r="B67" s="163" t="s">
        <v>50</v>
      </c>
      <c r="C67" s="164" t="s">
        <v>51</v>
      </c>
      <c r="D67" s="165">
        <v>62340</v>
      </c>
    </row>
    <row r="68" spans="1:4" ht="56.25" hidden="1" outlineLevel="4" x14ac:dyDescent="0.2">
      <c r="A68" s="157" t="s">
        <v>10</v>
      </c>
      <c r="B68" s="158" t="s">
        <v>52</v>
      </c>
      <c r="C68" s="159" t="s">
        <v>53</v>
      </c>
      <c r="D68" s="160">
        <v>450000</v>
      </c>
    </row>
    <row r="69" spans="1:4" ht="56.25" hidden="1" outlineLevel="7" x14ac:dyDescent="0.2">
      <c r="A69" s="163" t="s">
        <v>10</v>
      </c>
      <c r="B69" s="163" t="s">
        <v>52</v>
      </c>
      <c r="C69" s="164" t="s">
        <v>53</v>
      </c>
      <c r="D69" s="165">
        <v>450000</v>
      </c>
    </row>
    <row r="70" spans="1:4" ht="56.25" hidden="1" outlineLevel="1" collapsed="1" x14ac:dyDescent="0.2">
      <c r="A70" s="157" t="s">
        <v>10</v>
      </c>
      <c r="B70" s="158" t="s">
        <v>54</v>
      </c>
      <c r="C70" s="159" t="s">
        <v>55</v>
      </c>
      <c r="D70" s="160">
        <v>13232835</v>
      </c>
    </row>
    <row r="71" spans="1:4" ht="45" hidden="1" outlineLevel="2" collapsed="1" x14ac:dyDescent="0.2">
      <c r="A71" s="157" t="s">
        <v>10</v>
      </c>
      <c r="B71" s="158" t="s">
        <v>56</v>
      </c>
      <c r="C71" s="159" t="s">
        <v>57</v>
      </c>
      <c r="D71" s="160">
        <v>10333000</v>
      </c>
    </row>
    <row r="72" spans="1:4" ht="33.75" hidden="1" outlineLevel="3" x14ac:dyDescent="0.2">
      <c r="A72" s="157" t="s">
        <v>10</v>
      </c>
      <c r="B72" s="158" t="s">
        <v>58</v>
      </c>
      <c r="C72" s="159" t="s">
        <v>59</v>
      </c>
      <c r="D72" s="160">
        <v>312050</v>
      </c>
    </row>
    <row r="73" spans="1:4" ht="33.75" hidden="1" outlineLevel="4" x14ac:dyDescent="0.2">
      <c r="A73" s="157" t="s">
        <v>10</v>
      </c>
      <c r="B73" s="158" t="s">
        <v>654</v>
      </c>
      <c r="C73" s="159" t="s">
        <v>61</v>
      </c>
      <c r="D73" s="160">
        <v>312050</v>
      </c>
    </row>
    <row r="74" spans="1:4" ht="33.75" hidden="1" outlineLevel="7" x14ac:dyDescent="0.2">
      <c r="A74" s="163" t="s">
        <v>10</v>
      </c>
      <c r="B74" s="163" t="s">
        <v>654</v>
      </c>
      <c r="C74" s="164" t="s">
        <v>61</v>
      </c>
      <c r="D74" s="165">
        <v>312050</v>
      </c>
    </row>
    <row r="75" spans="1:4" ht="202.5" hidden="1" outlineLevel="3" x14ac:dyDescent="0.2">
      <c r="A75" s="157" t="s">
        <v>10</v>
      </c>
      <c r="B75" s="158" t="s">
        <v>62</v>
      </c>
      <c r="C75" s="166" t="s">
        <v>63</v>
      </c>
      <c r="D75" s="160">
        <v>520950</v>
      </c>
    </row>
    <row r="76" spans="1:4" ht="56.25" hidden="1" outlineLevel="4" x14ac:dyDescent="0.2">
      <c r="A76" s="157" t="s">
        <v>10</v>
      </c>
      <c r="B76" s="158" t="s">
        <v>760</v>
      </c>
      <c r="C76" s="159" t="s">
        <v>759</v>
      </c>
      <c r="D76" s="160">
        <v>400000</v>
      </c>
    </row>
    <row r="77" spans="1:4" ht="56.25" hidden="1" outlineLevel="7" x14ac:dyDescent="0.2">
      <c r="A77" s="163" t="s">
        <v>10</v>
      </c>
      <c r="B77" s="163" t="s">
        <v>760</v>
      </c>
      <c r="C77" s="164" t="s">
        <v>759</v>
      </c>
      <c r="D77" s="165">
        <v>400000</v>
      </c>
    </row>
    <row r="78" spans="1:4" ht="191.25" hidden="1" outlineLevel="4" x14ac:dyDescent="0.2">
      <c r="A78" s="157" t="s">
        <v>10</v>
      </c>
      <c r="B78" s="158" t="s">
        <v>64</v>
      </c>
      <c r="C78" s="166" t="s">
        <v>65</v>
      </c>
      <c r="D78" s="160">
        <v>114900</v>
      </c>
    </row>
    <row r="79" spans="1:4" ht="180" hidden="1" outlineLevel="7" x14ac:dyDescent="0.2">
      <c r="A79" s="163" t="s">
        <v>10</v>
      </c>
      <c r="B79" s="163" t="s">
        <v>64</v>
      </c>
      <c r="C79" s="167" t="s">
        <v>65</v>
      </c>
      <c r="D79" s="165">
        <v>114900</v>
      </c>
    </row>
    <row r="80" spans="1:4" ht="191.25" hidden="1" outlineLevel="4" x14ac:dyDescent="0.2">
      <c r="A80" s="157" t="s">
        <v>10</v>
      </c>
      <c r="B80" s="158" t="s">
        <v>66</v>
      </c>
      <c r="C80" s="166" t="s">
        <v>65</v>
      </c>
      <c r="D80" s="160">
        <v>6050</v>
      </c>
    </row>
    <row r="81" spans="1:4" ht="180" hidden="1" outlineLevel="7" x14ac:dyDescent="0.2">
      <c r="A81" s="163" t="s">
        <v>10</v>
      </c>
      <c r="B81" s="163" t="s">
        <v>66</v>
      </c>
      <c r="C81" s="167" t="s">
        <v>65</v>
      </c>
      <c r="D81" s="165">
        <v>6050</v>
      </c>
    </row>
    <row r="82" spans="1:4" ht="67.5" hidden="1" outlineLevel="3" x14ac:dyDescent="0.2">
      <c r="A82" s="157" t="s">
        <v>10</v>
      </c>
      <c r="B82" s="158" t="s">
        <v>67</v>
      </c>
      <c r="C82" s="159" t="s">
        <v>68</v>
      </c>
      <c r="D82" s="160">
        <v>9500000</v>
      </c>
    </row>
    <row r="83" spans="1:4" ht="123.75" hidden="1" outlineLevel="4" x14ac:dyDescent="0.2">
      <c r="A83" s="157" t="s">
        <v>10</v>
      </c>
      <c r="B83" s="158" t="s">
        <v>317</v>
      </c>
      <c r="C83" s="166" t="s">
        <v>69</v>
      </c>
      <c r="D83" s="160">
        <v>9500000</v>
      </c>
    </row>
    <row r="84" spans="1:4" ht="112.5" hidden="1" outlineLevel="7" x14ac:dyDescent="0.2">
      <c r="A84" s="163" t="s">
        <v>10</v>
      </c>
      <c r="B84" s="163" t="s">
        <v>317</v>
      </c>
      <c r="C84" s="167" t="s">
        <v>69</v>
      </c>
      <c r="D84" s="165">
        <v>9500000</v>
      </c>
    </row>
    <row r="85" spans="1:4" ht="22.5" hidden="1" outlineLevel="2" collapsed="1" x14ac:dyDescent="0.2">
      <c r="A85" s="157" t="s">
        <v>10</v>
      </c>
      <c r="B85" s="158" t="s">
        <v>640</v>
      </c>
      <c r="C85" s="159" t="s">
        <v>639</v>
      </c>
      <c r="D85" s="160">
        <v>2835200</v>
      </c>
    </row>
    <row r="86" spans="1:4" ht="22.5" hidden="1" outlineLevel="3" x14ac:dyDescent="0.2">
      <c r="A86" s="157" t="s">
        <v>10</v>
      </c>
      <c r="B86" s="158" t="s">
        <v>70</v>
      </c>
      <c r="C86" s="159" t="s">
        <v>71</v>
      </c>
      <c r="D86" s="160">
        <v>2835200</v>
      </c>
    </row>
    <row r="87" spans="1:4" ht="33.75" hidden="1" outlineLevel="4" x14ac:dyDescent="0.2">
      <c r="A87" s="157" t="s">
        <v>10</v>
      </c>
      <c r="B87" s="158" t="s">
        <v>72</v>
      </c>
      <c r="C87" s="159" t="s">
        <v>73</v>
      </c>
      <c r="D87" s="160">
        <v>2835200</v>
      </c>
    </row>
    <row r="88" spans="1:4" ht="33.75" hidden="1" outlineLevel="7" x14ac:dyDescent="0.2">
      <c r="A88" s="163" t="s">
        <v>10</v>
      </c>
      <c r="B88" s="163" t="s">
        <v>72</v>
      </c>
      <c r="C88" s="164" t="s">
        <v>73</v>
      </c>
      <c r="D88" s="165">
        <v>2835200</v>
      </c>
    </row>
    <row r="89" spans="1:4" ht="33.75" hidden="1" outlineLevel="2" collapsed="1" x14ac:dyDescent="0.2">
      <c r="A89" s="157" t="s">
        <v>10</v>
      </c>
      <c r="B89" s="158" t="s">
        <v>74</v>
      </c>
      <c r="C89" s="159" t="s">
        <v>75</v>
      </c>
      <c r="D89" s="160">
        <v>64635</v>
      </c>
    </row>
    <row r="90" spans="1:4" ht="56.25" hidden="1" outlineLevel="3" x14ac:dyDescent="0.2">
      <c r="A90" s="157" t="s">
        <v>10</v>
      </c>
      <c r="B90" s="158" t="s">
        <v>76</v>
      </c>
      <c r="C90" s="159" t="s">
        <v>77</v>
      </c>
      <c r="D90" s="160">
        <v>64635</v>
      </c>
    </row>
    <row r="91" spans="1:4" ht="33.75" hidden="1" outlineLevel="4" x14ac:dyDescent="0.2">
      <c r="A91" s="157" t="s">
        <v>10</v>
      </c>
      <c r="B91" s="158" t="s">
        <v>758</v>
      </c>
      <c r="C91" s="159" t="s">
        <v>79</v>
      </c>
      <c r="D91" s="160">
        <v>64635</v>
      </c>
    </row>
    <row r="92" spans="1:4" ht="33.75" hidden="1" outlineLevel="7" x14ac:dyDescent="0.2">
      <c r="A92" s="163" t="s">
        <v>10</v>
      </c>
      <c r="B92" s="163" t="s">
        <v>758</v>
      </c>
      <c r="C92" s="164" t="s">
        <v>79</v>
      </c>
      <c r="D92" s="165">
        <v>64635</v>
      </c>
    </row>
    <row r="93" spans="1:4" ht="45" hidden="1" outlineLevel="1" collapsed="1" x14ac:dyDescent="0.2">
      <c r="A93" s="157" t="s">
        <v>10</v>
      </c>
      <c r="B93" s="158" t="s">
        <v>80</v>
      </c>
      <c r="C93" s="159" t="s">
        <v>81</v>
      </c>
      <c r="D93" s="160">
        <v>89407170.409999996</v>
      </c>
    </row>
    <row r="94" spans="1:4" ht="33.75" hidden="1" outlineLevel="2" collapsed="1" x14ac:dyDescent="0.2">
      <c r="A94" s="157" t="s">
        <v>10</v>
      </c>
      <c r="B94" s="158" t="s">
        <v>82</v>
      </c>
      <c r="C94" s="159" t="s">
        <v>83</v>
      </c>
      <c r="D94" s="160">
        <v>89407170.409999996</v>
      </c>
    </row>
    <row r="95" spans="1:4" ht="56.25" hidden="1" outlineLevel="3" x14ac:dyDescent="0.2">
      <c r="A95" s="157" t="s">
        <v>10</v>
      </c>
      <c r="B95" s="158" t="s">
        <v>84</v>
      </c>
      <c r="C95" s="159" t="s">
        <v>85</v>
      </c>
      <c r="D95" s="160">
        <v>10532500</v>
      </c>
    </row>
    <row r="96" spans="1:4" ht="22.5" hidden="1" outlineLevel="4" x14ac:dyDescent="0.2">
      <c r="A96" s="157" t="s">
        <v>10</v>
      </c>
      <c r="B96" s="158" t="s">
        <v>86</v>
      </c>
      <c r="C96" s="159" t="s">
        <v>87</v>
      </c>
      <c r="D96" s="160">
        <v>10532500</v>
      </c>
    </row>
    <row r="97" spans="1:4" ht="22.5" hidden="1" outlineLevel="7" x14ac:dyDescent="0.2">
      <c r="A97" s="163" t="s">
        <v>10</v>
      </c>
      <c r="B97" s="163" t="s">
        <v>86</v>
      </c>
      <c r="C97" s="164" t="s">
        <v>87</v>
      </c>
      <c r="D97" s="165">
        <v>10532500</v>
      </c>
    </row>
    <row r="98" spans="1:4" ht="67.5" hidden="1" outlineLevel="3" x14ac:dyDescent="0.2">
      <c r="A98" s="157" t="s">
        <v>10</v>
      </c>
      <c r="B98" s="158" t="s">
        <v>88</v>
      </c>
      <c r="C98" s="159" t="s">
        <v>89</v>
      </c>
      <c r="D98" s="160">
        <v>27635700</v>
      </c>
    </row>
    <row r="99" spans="1:4" ht="67.5" hidden="1" outlineLevel="7" x14ac:dyDescent="0.2">
      <c r="A99" s="163" t="s">
        <v>10</v>
      </c>
      <c r="B99" s="163" t="s">
        <v>88</v>
      </c>
      <c r="C99" s="164" t="s">
        <v>89</v>
      </c>
      <c r="D99" s="165">
        <v>27635700</v>
      </c>
    </row>
    <row r="100" spans="1:4" ht="56.25" hidden="1" outlineLevel="3" x14ac:dyDescent="0.2">
      <c r="A100" s="157" t="s">
        <v>10</v>
      </c>
      <c r="B100" s="158" t="s">
        <v>90</v>
      </c>
      <c r="C100" s="159" t="s">
        <v>91</v>
      </c>
      <c r="D100" s="160">
        <v>7901472.0800000001</v>
      </c>
    </row>
    <row r="101" spans="1:4" ht="56.25" hidden="1" outlineLevel="7" x14ac:dyDescent="0.2">
      <c r="A101" s="163" t="s">
        <v>10</v>
      </c>
      <c r="B101" s="163" t="s">
        <v>90</v>
      </c>
      <c r="C101" s="164" t="s">
        <v>91</v>
      </c>
      <c r="D101" s="165">
        <v>7901472.0800000001</v>
      </c>
    </row>
    <row r="102" spans="1:4" ht="33.75" hidden="1" outlineLevel="3" x14ac:dyDescent="0.2">
      <c r="A102" s="157" t="s">
        <v>10</v>
      </c>
      <c r="B102" s="158" t="s">
        <v>92</v>
      </c>
      <c r="C102" s="159" t="s">
        <v>93</v>
      </c>
      <c r="D102" s="160">
        <v>35196300</v>
      </c>
    </row>
    <row r="103" spans="1:4" ht="101.25" hidden="1" outlineLevel="4" x14ac:dyDescent="0.2">
      <c r="A103" s="157" t="s">
        <v>10</v>
      </c>
      <c r="B103" s="158" t="s">
        <v>94</v>
      </c>
      <c r="C103" s="159" t="s">
        <v>95</v>
      </c>
      <c r="D103" s="160">
        <v>34027400</v>
      </c>
    </row>
    <row r="104" spans="1:4" ht="90" hidden="1" outlineLevel="7" x14ac:dyDescent="0.2">
      <c r="A104" s="163" t="s">
        <v>10</v>
      </c>
      <c r="B104" s="163" t="s">
        <v>94</v>
      </c>
      <c r="C104" s="164" t="s">
        <v>95</v>
      </c>
      <c r="D104" s="165">
        <v>34027400</v>
      </c>
    </row>
    <row r="105" spans="1:4" ht="67.5" hidden="1" outlineLevel="4" x14ac:dyDescent="0.2">
      <c r="A105" s="157" t="s">
        <v>10</v>
      </c>
      <c r="B105" s="158" t="s">
        <v>96</v>
      </c>
      <c r="C105" s="159" t="s">
        <v>97</v>
      </c>
      <c r="D105" s="160">
        <v>1168900</v>
      </c>
    </row>
    <row r="106" spans="1:4" ht="67.5" hidden="1" outlineLevel="7" x14ac:dyDescent="0.2">
      <c r="A106" s="163" t="s">
        <v>10</v>
      </c>
      <c r="B106" s="163" t="s">
        <v>96</v>
      </c>
      <c r="C106" s="164" t="s">
        <v>97</v>
      </c>
      <c r="D106" s="165">
        <v>1168900</v>
      </c>
    </row>
    <row r="107" spans="1:4" ht="45" hidden="1" outlineLevel="3" x14ac:dyDescent="0.2">
      <c r="A107" s="157" t="s">
        <v>10</v>
      </c>
      <c r="B107" s="158" t="s">
        <v>98</v>
      </c>
      <c r="C107" s="159" t="s">
        <v>99</v>
      </c>
      <c r="D107" s="160">
        <v>2720698.33</v>
      </c>
    </row>
    <row r="108" spans="1:4" ht="101.25" hidden="1" outlineLevel="4" x14ac:dyDescent="0.2">
      <c r="A108" s="157" t="s">
        <v>10</v>
      </c>
      <c r="B108" s="158" t="s">
        <v>757</v>
      </c>
      <c r="C108" s="159" t="s">
        <v>100</v>
      </c>
      <c r="D108" s="160">
        <v>30000</v>
      </c>
    </row>
    <row r="109" spans="1:4" ht="90" hidden="1" outlineLevel="7" x14ac:dyDescent="0.2">
      <c r="A109" s="163" t="s">
        <v>10</v>
      </c>
      <c r="B109" s="163" t="s">
        <v>757</v>
      </c>
      <c r="C109" s="164" t="s">
        <v>100</v>
      </c>
      <c r="D109" s="165">
        <v>30000</v>
      </c>
    </row>
    <row r="110" spans="1:4" ht="56.25" hidden="1" outlineLevel="4" x14ac:dyDescent="0.2">
      <c r="A110" s="157" t="s">
        <v>10</v>
      </c>
      <c r="B110" s="158" t="s">
        <v>756</v>
      </c>
      <c r="C110" s="159" t="s">
        <v>101</v>
      </c>
      <c r="D110" s="160">
        <v>525700</v>
      </c>
    </row>
    <row r="111" spans="1:4" ht="45" hidden="1" outlineLevel="7" x14ac:dyDescent="0.2">
      <c r="A111" s="163" t="s">
        <v>10</v>
      </c>
      <c r="B111" s="163" t="s">
        <v>756</v>
      </c>
      <c r="C111" s="164" t="s">
        <v>101</v>
      </c>
      <c r="D111" s="165">
        <v>525700</v>
      </c>
    </row>
    <row r="112" spans="1:4" ht="45" hidden="1" outlineLevel="4" x14ac:dyDescent="0.2">
      <c r="A112" s="157" t="s">
        <v>10</v>
      </c>
      <c r="B112" s="158" t="s">
        <v>755</v>
      </c>
      <c r="C112" s="159" t="s">
        <v>754</v>
      </c>
      <c r="D112" s="160">
        <v>47000</v>
      </c>
    </row>
    <row r="113" spans="1:4" ht="45" hidden="1" outlineLevel="7" x14ac:dyDescent="0.2">
      <c r="A113" s="163" t="s">
        <v>10</v>
      </c>
      <c r="B113" s="163" t="s">
        <v>755</v>
      </c>
      <c r="C113" s="164" t="s">
        <v>754</v>
      </c>
      <c r="D113" s="165">
        <v>47000</v>
      </c>
    </row>
    <row r="114" spans="1:4" ht="33.75" hidden="1" outlineLevel="4" x14ac:dyDescent="0.2">
      <c r="A114" s="157" t="s">
        <v>10</v>
      </c>
      <c r="B114" s="158" t="s">
        <v>753</v>
      </c>
      <c r="C114" s="159" t="s">
        <v>752</v>
      </c>
      <c r="D114" s="160">
        <v>250000</v>
      </c>
    </row>
    <row r="115" spans="1:4" ht="33.75" hidden="1" outlineLevel="7" x14ac:dyDescent="0.2">
      <c r="A115" s="163" t="s">
        <v>10</v>
      </c>
      <c r="B115" s="163" t="s">
        <v>753</v>
      </c>
      <c r="C115" s="164" t="s">
        <v>752</v>
      </c>
      <c r="D115" s="165">
        <v>250000</v>
      </c>
    </row>
    <row r="116" spans="1:4" ht="56.25" hidden="1" outlineLevel="4" x14ac:dyDescent="0.2">
      <c r="A116" s="157" t="s">
        <v>10</v>
      </c>
      <c r="B116" s="158" t="s">
        <v>102</v>
      </c>
      <c r="C116" s="159" t="s">
        <v>103</v>
      </c>
      <c r="D116" s="160">
        <v>1729440</v>
      </c>
    </row>
    <row r="117" spans="1:4" ht="56.25" hidden="1" outlineLevel="7" x14ac:dyDescent="0.2">
      <c r="A117" s="163" t="s">
        <v>10</v>
      </c>
      <c r="B117" s="163" t="s">
        <v>102</v>
      </c>
      <c r="C117" s="164" t="s">
        <v>103</v>
      </c>
      <c r="D117" s="165">
        <v>1729440</v>
      </c>
    </row>
    <row r="118" spans="1:4" ht="90" hidden="1" outlineLevel="4" x14ac:dyDescent="0.2">
      <c r="A118" s="157" t="s">
        <v>10</v>
      </c>
      <c r="B118" s="158" t="s">
        <v>751</v>
      </c>
      <c r="C118" s="159" t="s">
        <v>750</v>
      </c>
      <c r="D118" s="160">
        <v>138558.32999999999</v>
      </c>
    </row>
    <row r="119" spans="1:4" ht="78.75" hidden="1" outlineLevel="7" x14ac:dyDescent="0.2">
      <c r="A119" s="163" t="s">
        <v>10</v>
      </c>
      <c r="B119" s="163" t="s">
        <v>751</v>
      </c>
      <c r="C119" s="164" t="s">
        <v>750</v>
      </c>
      <c r="D119" s="165">
        <v>138558.32999999999</v>
      </c>
    </row>
    <row r="120" spans="1:4" ht="157.5" hidden="1" outlineLevel="3" x14ac:dyDescent="0.2">
      <c r="A120" s="157" t="s">
        <v>10</v>
      </c>
      <c r="B120" s="158" t="s">
        <v>104</v>
      </c>
      <c r="C120" s="166" t="s">
        <v>105</v>
      </c>
      <c r="D120" s="160">
        <v>148300</v>
      </c>
    </row>
    <row r="121" spans="1:4" ht="45" hidden="1" outlineLevel="4" x14ac:dyDescent="0.2">
      <c r="A121" s="157" t="s">
        <v>10</v>
      </c>
      <c r="B121" s="158" t="s">
        <v>106</v>
      </c>
      <c r="C121" s="159" t="s">
        <v>107</v>
      </c>
      <c r="D121" s="160">
        <v>148300</v>
      </c>
    </row>
    <row r="122" spans="1:4" ht="45" hidden="1" outlineLevel="7" x14ac:dyDescent="0.2">
      <c r="A122" s="163" t="s">
        <v>10</v>
      </c>
      <c r="B122" s="163" t="s">
        <v>106</v>
      </c>
      <c r="C122" s="164" t="s">
        <v>107</v>
      </c>
      <c r="D122" s="165">
        <v>148300</v>
      </c>
    </row>
    <row r="123" spans="1:4" ht="45" hidden="1" outlineLevel="3" x14ac:dyDescent="0.2">
      <c r="A123" s="157" t="s">
        <v>10</v>
      </c>
      <c r="B123" s="158" t="s">
        <v>108</v>
      </c>
      <c r="C123" s="159" t="s">
        <v>109</v>
      </c>
      <c r="D123" s="160">
        <v>5222200</v>
      </c>
    </row>
    <row r="124" spans="1:4" ht="90" hidden="1" outlineLevel="4" x14ac:dyDescent="0.2">
      <c r="A124" s="157" t="s">
        <v>10</v>
      </c>
      <c r="B124" s="158" t="s">
        <v>110</v>
      </c>
      <c r="C124" s="159" t="s">
        <v>111</v>
      </c>
      <c r="D124" s="160">
        <v>5222200</v>
      </c>
    </row>
    <row r="125" spans="1:4" ht="90" hidden="1" outlineLevel="7" x14ac:dyDescent="0.2">
      <c r="A125" s="163" t="s">
        <v>10</v>
      </c>
      <c r="B125" s="163" t="s">
        <v>110</v>
      </c>
      <c r="C125" s="164" t="s">
        <v>111</v>
      </c>
      <c r="D125" s="165">
        <v>5222200</v>
      </c>
    </row>
    <row r="126" spans="1:4" ht="45" hidden="1" outlineLevel="3" x14ac:dyDescent="0.2">
      <c r="A126" s="157" t="s">
        <v>10</v>
      </c>
      <c r="B126" s="158" t="s">
        <v>749</v>
      </c>
      <c r="C126" s="159" t="s">
        <v>748</v>
      </c>
      <c r="D126" s="160">
        <v>50000</v>
      </c>
    </row>
    <row r="127" spans="1:4" ht="33.75" hidden="1" outlineLevel="4" x14ac:dyDescent="0.2">
      <c r="A127" s="157" t="s">
        <v>10</v>
      </c>
      <c r="B127" s="158" t="s">
        <v>747</v>
      </c>
      <c r="C127" s="159" t="s">
        <v>746</v>
      </c>
      <c r="D127" s="160">
        <v>50000</v>
      </c>
    </row>
    <row r="128" spans="1:4" ht="22.5" hidden="1" outlineLevel="7" x14ac:dyDescent="0.2">
      <c r="A128" s="163" t="s">
        <v>10</v>
      </c>
      <c r="B128" s="163" t="s">
        <v>747</v>
      </c>
      <c r="C128" s="164" t="s">
        <v>746</v>
      </c>
      <c r="D128" s="165">
        <v>50000</v>
      </c>
    </row>
    <row r="129" spans="1:4" ht="45" hidden="1" outlineLevel="1" collapsed="1" x14ac:dyDescent="0.2">
      <c r="A129" s="157" t="s">
        <v>10</v>
      </c>
      <c r="B129" s="158" t="s">
        <v>112</v>
      </c>
      <c r="C129" s="159" t="s">
        <v>113</v>
      </c>
      <c r="D129" s="160">
        <v>43111228</v>
      </c>
    </row>
    <row r="130" spans="1:4" ht="22.5" hidden="1" outlineLevel="2" collapsed="1" x14ac:dyDescent="0.2">
      <c r="A130" s="157" t="s">
        <v>10</v>
      </c>
      <c r="B130" s="158" t="s">
        <v>114</v>
      </c>
      <c r="C130" s="159" t="s">
        <v>115</v>
      </c>
      <c r="D130" s="160">
        <v>42994028</v>
      </c>
    </row>
    <row r="131" spans="1:4" ht="56.25" hidden="1" outlineLevel="3" x14ac:dyDescent="0.2">
      <c r="A131" s="157" t="s">
        <v>10</v>
      </c>
      <c r="B131" s="158" t="s">
        <v>116</v>
      </c>
      <c r="C131" s="159" t="s">
        <v>117</v>
      </c>
      <c r="D131" s="160">
        <v>38132600</v>
      </c>
    </row>
    <row r="132" spans="1:4" ht="135" hidden="1" outlineLevel="4" x14ac:dyDescent="0.2">
      <c r="A132" s="157" t="s">
        <v>10</v>
      </c>
      <c r="B132" s="158" t="s">
        <v>118</v>
      </c>
      <c r="C132" s="166" t="s">
        <v>119</v>
      </c>
      <c r="D132" s="160">
        <v>742600</v>
      </c>
    </row>
    <row r="133" spans="1:4" ht="112.5" hidden="1" outlineLevel="7" x14ac:dyDescent="0.2">
      <c r="A133" s="163" t="s">
        <v>10</v>
      </c>
      <c r="B133" s="163" t="s">
        <v>118</v>
      </c>
      <c r="C133" s="167" t="s">
        <v>119</v>
      </c>
      <c r="D133" s="165">
        <v>742600</v>
      </c>
    </row>
    <row r="134" spans="1:4" ht="78.75" hidden="1" outlineLevel="4" x14ac:dyDescent="0.2">
      <c r="A134" s="157" t="s">
        <v>10</v>
      </c>
      <c r="B134" s="158" t="s">
        <v>120</v>
      </c>
      <c r="C134" s="159" t="s">
        <v>121</v>
      </c>
      <c r="D134" s="160">
        <v>37390000</v>
      </c>
    </row>
    <row r="135" spans="1:4" ht="67.5" hidden="1" outlineLevel="7" x14ac:dyDescent="0.2">
      <c r="A135" s="163" t="s">
        <v>10</v>
      </c>
      <c r="B135" s="163" t="s">
        <v>120</v>
      </c>
      <c r="C135" s="164" t="s">
        <v>121</v>
      </c>
      <c r="D135" s="165">
        <v>37390000</v>
      </c>
    </row>
    <row r="136" spans="1:4" ht="56.25" hidden="1" outlineLevel="3" x14ac:dyDescent="0.2">
      <c r="A136" s="157" t="s">
        <v>10</v>
      </c>
      <c r="B136" s="158" t="s">
        <v>122</v>
      </c>
      <c r="C136" s="159" t="s">
        <v>123</v>
      </c>
      <c r="D136" s="160">
        <v>4861428</v>
      </c>
    </row>
    <row r="137" spans="1:4" ht="393.75" hidden="1" outlineLevel="4" x14ac:dyDescent="0.2">
      <c r="A137" s="157" t="s">
        <v>10</v>
      </c>
      <c r="B137" s="158" t="s">
        <v>124</v>
      </c>
      <c r="C137" s="166" t="s">
        <v>742</v>
      </c>
      <c r="D137" s="160">
        <v>3528209.12</v>
      </c>
    </row>
    <row r="138" spans="1:4" ht="337.5" hidden="1" outlineLevel="7" x14ac:dyDescent="0.2">
      <c r="A138" s="163" t="s">
        <v>10</v>
      </c>
      <c r="B138" s="163" t="s">
        <v>124</v>
      </c>
      <c r="C138" s="167" t="s">
        <v>742</v>
      </c>
      <c r="D138" s="165">
        <v>3528209.12</v>
      </c>
    </row>
    <row r="139" spans="1:4" ht="409.5" hidden="1" outlineLevel="4" x14ac:dyDescent="0.2">
      <c r="A139" s="157" t="s">
        <v>10</v>
      </c>
      <c r="B139" s="158" t="s">
        <v>125</v>
      </c>
      <c r="C139" s="166" t="s">
        <v>745</v>
      </c>
      <c r="D139" s="160">
        <v>1333218.8799999999</v>
      </c>
    </row>
    <row r="140" spans="1:4" ht="393.75" hidden="1" outlineLevel="7" x14ac:dyDescent="0.2">
      <c r="A140" s="163" t="s">
        <v>10</v>
      </c>
      <c r="B140" s="163" t="s">
        <v>125</v>
      </c>
      <c r="C140" s="167" t="s">
        <v>745</v>
      </c>
      <c r="D140" s="165">
        <v>1333218.8799999999</v>
      </c>
    </row>
    <row r="141" spans="1:4" ht="33.75" hidden="1" outlineLevel="2" collapsed="1" x14ac:dyDescent="0.2">
      <c r="A141" s="157" t="s">
        <v>10</v>
      </c>
      <c r="B141" s="158" t="s">
        <v>126</v>
      </c>
      <c r="C141" s="159" t="s">
        <v>127</v>
      </c>
      <c r="D141" s="160">
        <v>100000</v>
      </c>
    </row>
    <row r="142" spans="1:4" ht="45" hidden="1" outlineLevel="3" x14ac:dyDescent="0.2">
      <c r="A142" s="157" t="s">
        <v>10</v>
      </c>
      <c r="B142" s="158" t="s">
        <v>128</v>
      </c>
      <c r="C142" s="159" t="s">
        <v>129</v>
      </c>
      <c r="D142" s="160">
        <v>100000</v>
      </c>
    </row>
    <row r="143" spans="1:4" ht="258.75" hidden="1" outlineLevel="4" x14ac:dyDescent="0.2">
      <c r="A143" s="157" t="s">
        <v>10</v>
      </c>
      <c r="B143" s="158" t="s">
        <v>130</v>
      </c>
      <c r="C143" s="166" t="s">
        <v>744</v>
      </c>
      <c r="D143" s="160">
        <v>50000</v>
      </c>
    </row>
    <row r="144" spans="1:4" ht="247.5" hidden="1" outlineLevel="7" x14ac:dyDescent="0.2">
      <c r="A144" s="163" t="s">
        <v>10</v>
      </c>
      <c r="B144" s="163" t="s">
        <v>130</v>
      </c>
      <c r="C144" s="167" t="s">
        <v>744</v>
      </c>
      <c r="D144" s="165">
        <v>50000</v>
      </c>
    </row>
    <row r="145" spans="1:4" ht="270" hidden="1" outlineLevel="4" x14ac:dyDescent="0.2">
      <c r="A145" s="157" t="s">
        <v>10</v>
      </c>
      <c r="B145" s="158" t="s">
        <v>131</v>
      </c>
      <c r="C145" s="166" t="s">
        <v>743</v>
      </c>
      <c r="D145" s="160">
        <v>50000</v>
      </c>
    </row>
    <row r="146" spans="1:4" ht="247.5" hidden="1" outlineLevel="7" x14ac:dyDescent="0.2">
      <c r="A146" s="163" t="s">
        <v>10</v>
      </c>
      <c r="B146" s="163" t="s">
        <v>131</v>
      </c>
      <c r="C146" s="167" t="s">
        <v>743</v>
      </c>
      <c r="D146" s="165">
        <v>50000</v>
      </c>
    </row>
    <row r="147" spans="1:4" hidden="1" outlineLevel="2" collapsed="1" x14ac:dyDescent="0.2">
      <c r="A147" s="157" t="s">
        <v>10</v>
      </c>
      <c r="B147" s="158" t="s">
        <v>132</v>
      </c>
      <c r="C147" s="159" t="s">
        <v>133</v>
      </c>
      <c r="D147" s="160">
        <v>17200</v>
      </c>
    </row>
    <row r="148" spans="1:4" ht="33.75" hidden="1" outlineLevel="3" x14ac:dyDescent="0.2">
      <c r="A148" s="157" t="s">
        <v>10</v>
      </c>
      <c r="B148" s="158" t="s">
        <v>134</v>
      </c>
      <c r="C148" s="159" t="s">
        <v>135</v>
      </c>
      <c r="D148" s="160">
        <v>17200</v>
      </c>
    </row>
    <row r="149" spans="1:4" ht="393.75" hidden="1" outlineLevel="4" x14ac:dyDescent="0.2">
      <c r="A149" s="157" t="s">
        <v>10</v>
      </c>
      <c r="B149" s="158" t="s">
        <v>136</v>
      </c>
      <c r="C149" s="166" t="s">
        <v>742</v>
      </c>
      <c r="D149" s="160">
        <v>17200</v>
      </c>
    </row>
    <row r="150" spans="1:4" ht="337.5" hidden="1" outlineLevel="7" x14ac:dyDescent="0.2">
      <c r="A150" s="163" t="s">
        <v>10</v>
      </c>
      <c r="B150" s="163" t="s">
        <v>136</v>
      </c>
      <c r="C150" s="167" t="s">
        <v>742</v>
      </c>
      <c r="D150" s="165">
        <v>17200</v>
      </c>
    </row>
    <row r="151" spans="1:4" ht="45" hidden="1" outlineLevel="1" collapsed="1" x14ac:dyDescent="0.2">
      <c r="A151" s="157" t="s">
        <v>10</v>
      </c>
      <c r="B151" s="158" t="s">
        <v>137</v>
      </c>
      <c r="C151" s="159" t="s">
        <v>138</v>
      </c>
      <c r="D151" s="160">
        <v>4804896.84</v>
      </c>
    </row>
    <row r="152" spans="1:4" ht="33.75" hidden="1" outlineLevel="2" collapsed="1" x14ac:dyDescent="0.2">
      <c r="A152" s="157" t="s">
        <v>10</v>
      </c>
      <c r="B152" s="158" t="s">
        <v>139</v>
      </c>
      <c r="C152" s="159" t="s">
        <v>140</v>
      </c>
      <c r="D152" s="160">
        <v>4804896.84</v>
      </c>
    </row>
    <row r="153" spans="1:4" ht="33.75" hidden="1" outlineLevel="3" x14ac:dyDescent="0.2">
      <c r="A153" s="157" t="s">
        <v>10</v>
      </c>
      <c r="B153" s="158" t="s">
        <v>141</v>
      </c>
      <c r="C153" s="159" t="s">
        <v>142</v>
      </c>
      <c r="D153" s="160">
        <v>2818421.84</v>
      </c>
    </row>
    <row r="154" spans="1:4" ht="22.5" hidden="1" outlineLevel="4" x14ac:dyDescent="0.2">
      <c r="A154" s="157" t="s">
        <v>10</v>
      </c>
      <c r="B154" s="158" t="s">
        <v>741</v>
      </c>
      <c r="C154" s="159" t="s">
        <v>143</v>
      </c>
      <c r="D154" s="160">
        <v>2818421.84</v>
      </c>
    </row>
    <row r="155" spans="1:4" ht="22.5" hidden="1" outlineLevel="7" x14ac:dyDescent="0.2">
      <c r="A155" s="163" t="s">
        <v>10</v>
      </c>
      <c r="B155" s="163" t="s">
        <v>741</v>
      </c>
      <c r="C155" s="164" t="s">
        <v>143</v>
      </c>
      <c r="D155" s="165">
        <v>2818421.84</v>
      </c>
    </row>
    <row r="156" spans="1:4" ht="33.75" hidden="1" outlineLevel="3" x14ac:dyDescent="0.2">
      <c r="A156" s="157" t="s">
        <v>10</v>
      </c>
      <c r="B156" s="158" t="s">
        <v>740</v>
      </c>
      <c r="C156" s="159" t="s">
        <v>739</v>
      </c>
      <c r="D156" s="160">
        <v>2000</v>
      </c>
    </row>
    <row r="157" spans="1:4" ht="90" hidden="1" outlineLevel="4" x14ac:dyDescent="0.2">
      <c r="A157" s="157" t="s">
        <v>10</v>
      </c>
      <c r="B157" s="158" t="s">
        <v>738</v>
      </c>
      <c r="C157" s="159" t="s">
        <v>737</v>
      </c>
      <c r="D157" s="160">
        <v>2000</v>
      </c>
    </row>
    <row r="158" spans="1:4" ht="78.75" hidden="1" outlineLevel="7" x14ac:dyDescent="0.2">
      <c r="A158" s="163" t="s">
        <v>10</v>
      </c>
      <c r="B158" s="163" t="s">
        <v>738</v>
      </c>
      <c r="C158" s="164" t="s">
        <v>737</v>
      </c>
      <c r="D158" s="165">
        <v>2000</v>
      </c>
    </row>
    <row r="159" spans="1:4" ht="56.25" hidden="1" outlineLevel="3" x14ac:dyDescent="0.2">
      <c r="A159" s="157" t="s">
        <v>10</v>
      </c>
      <c r="B159" s="158" t="s">
        <v>144</v>
      </c>
      <c r="C159" s="159" t="s">
        <v>145</v>
      </c>
      <c r="D159" s="160">
        <v>9125</v>
      </c>
    </row>
    <row r="160" spans="1:4" ht="22.5" hidden="1" outlineLevel="4" x14ac:dyDescent="0.2">
      <c r="A160" s="157" t="s">
        <v>10</v>
      </c>
      <c r="B160" s="158" t="s">
        <v>736</v>
      </c>
      <c r="C160" s="159" t="s">
        <v>735</v>
      </c>
      <c r="D160" s="160">
        <v>1944</v>
      </c>
    </row>
    <row r="161" spans="1:4" ht="22.5" hidden="1" outlineLevel="7" x14ac:dyDescent="0.2">
      <c r="A161" s="163" t="s">
        <v>10</v>
      </c>
      <c r="B161" s="163" t="s">
        <v>736</v>
      </c>
      <c r="C161" s="164" t="s">
        <v>735</v>
      </c>
      <c r="D161" s="165">
        <v>1944</v>
      </c>
    </row>
    <row r="162" spans="1:4" ht="45" hidden="1" outlineLevel="4" x14ac:dyDescent="0.2">
      <c r="A162" s="157" t="s">
        <v>10</v>
      </c>
      <c r="B162" s="158" t="s">
        <v>734</v>
      </c>
      <c r="C162" s="159" t="s">
        <v>733</v>
      </c>
      <c r="D162" s="160">
        <v>7181</v>
      </c>
    </row>
    <row r="163" spans="1:4" ht="45" hidden="1" outlineLevel="7" x14ac:dyDescent="0.2">
      <c r="A163" s="163" t="s">
        <v>10</v>
      </c>
      <c r="B163" s="163" t="s">
        <v>734</v>
      </c>
      <c r="C163" s="164" t="s">
        <v>733</v>
      </c>
      <c r="D163" s="165">
        <v>7181</v>
      </c>
    </row>
    <row r="164" spans="1:4" ht="67.5" hidden="1" outlineLevel="3" x14ac:dyDescent="0.2">
      <c r="A164" s="157" t="s">
        <v>10</v>
      </c>
      <c r="B164" s="158" t="s">
        <v>631</v>
      </c>
      <c r="C164" s="159" t="s">
        <v>630</v>
      </c>
      <c r="D164" s="160">
        <v>1675350</v>
      </c>
    </row>
    <row r="165" spans="1:4" ht="33.75" hidden="1" outlineLevel="4" x14ac:dyDescent="0.2">
      <c r="A165" s="157" t="s">
        <v>10</v>
      </c>
      <c r="B165" s="158" t="s">
        <v>732</v>
      </c>
      <c r="C165" s="159" t="s">
        <v>731</v>
      </c>
      <c r="D165" s="160">
        <v>1275350</v>
      </c>
    </row>
    <row r="166" spans="1:4" ht="33.75" hidden="1" outlineLevel="7" x14ac:dyDescent="0.2">
      <c r="A166" s="163" t="s">
        <v>10</v>
      </c>
      <c r="B166" s="163" t="s">
        <v>732</v>
      </c>
      <c r="C166" s="164" t="s">
        <v>731</v>
      </c>
      <c r="D166" s="165">
        <v>1275350</v>
      </c>
    </row>
    <row r="167" spans="1:4" ht="45" hidden="1" outlineLevel="4" x14ac:dyDescent="0.2">
      <c r="A167" s="157" t="s">
        <v>10</v>
      </c>
      <c r="B167" s="158" t="s">
        <v>730</v>
      </c>
      <c r="C167" s="159" t="s">
        <v>729</v>
      </c>
      <c r="D167" s="160">
        <v>100000</v>
      </c>
    </row>
    <row r="168" spans="1:4" ht="45" hidden="1" outlineLevel="7" x14ac:dyDescent="0.2">
      <c r="A168" s="163" t="s">
        <v>10</v>
      </c>
      <c r="B168" s="163" t="s">
        <v>730</v>
      </c>
      <c r="C168" s="164" t="s">
        <v>729</v>
      </c>
      <c r="D168" s="165">
        <v>100000</v>
      </c>
    </row>
    <row r="169" spans="1:4" ht="78.75" hidden="1" outlineLevel="4" x14ac:dyDescent="0.2">
      <c r="A169" s="157" t="s">
        <v>10</v>
      </c>
      <c r="B169" s="158" t="s">
        <v>728</v>
      </c>
      <c r="C169" s="159" t="s">
        <v>726</v>
      </c>
      <c r="D169" s="160">
        <v>150000</v>
      </c>
    </row>
    <row r="170" spans="1:4" ht="78.75" hidden="1" outlineLevel="7" x14ac:dyDescent="0.2">
      <c r="A170" s="163" t="s">
        <v>10</v>
      </c>
      <c r="B170" s="163" t="s">
        <v>728</v>
      </c>
      <c r="C170" s="164" t="s">
        <v>726</v>
      </c>
      <c r="D170" s="165">
        <v>150000</v>
      </c>
    </row>
    <row r="171" spans="1:4" ht="78.75" hidden="1" outlineLevel="4" x14ac:dyDescent="0.2">
      <c r="A171" s="157" t="s">
        <v>10</v>
      </c>
      <c r="B171" s="158" t="s">
        <v>727</v>
      </c>
      <c r="C171" s="159" t="s">
        <v>726</v>
      </c>
      <c r="D171" s="160">
        <v>150000</v>
      </c>
    </row>
    <row r="172" spans="1:4" ht="78.75" hidden="1" outlineLevel="7" x14ac:dyDescent="0.2">
      <c r="A172" s="163" t="s">
        <v>10</v>
      </c>
      <c r="B172" s="163" t="s">
        <v>727</v>
      </c>
      <c r="C172" s="164" t="s">
        <v>726</v>
      </c>
      <c r="D172" s="165">
        <v>150000</v>
      </c>
    </row>
    <row r="173" spans="1:4" ht="78.75" hidden="1" outlineLevel="3" x14ac:dyDescent="0.2">
      <c r="A173" s="157" t="s">
        <v>10</v>
      </c>
      <c r="B173" s="158" t="s">
        <v>725</v>
      </c>
      <c r="C173" s="159" t="s">
        <v>724</v>
      </c>
      <c r="D173" s="160">
        <v>300000</v>
      </c>
    </row>
    <row r="174" spans="1:4" ht="90" hidden="1" outlineLevel="4" x14ac:dyDescent="0.2">
      <c r="A174" s="157" t="s">
        <v>10</v>
      </c>
      <c r="B174" s="158" t="s">
        <v>723</v>
      </c>
      <c r="C174" s="159" t="s">
        <v>722</v>
      </c>
      <c r="D174" s="160">
        <v>300000</v>
      </c>
    </row>
    <row r="175" spans="1:4" ht="78.75" hidden="1" outlineLevel="7" x14ac:dyDescent="0.2">
      <c r="A175" s="163" t="s">
        <v>10</v>
      </c>
      <c r="B175" s="163" t="s">
        <v>723</v>
      </c>
      <c r="C175" s="164" t="s">
        <v>722</v>
      </c>
      <c r="D175" s="165">
        <v>300000</v>
      </c>
    </row>
    <row r="176" spans="1:4" ht="56.25" hidden="1" outlineLevel="1" collapsed="1" x14ac:dyDescent="0.2">
      <c r="A176" s="157" t="s">
        <v>10</v>
      </c>
      <c r="B176" s="158" t="s">
        <v>147</v>
      </c>
      <c r="C176" s="159" t="s">
        <v>148</v>
      </c>
      <c r="D176" s="160">
        <v>48144056.420000002</v>
      </c>
    </row>
    <row r="177" spans="1:4" ht="33.75" hidden="1" outlineLevel="2" collapsed="1" x14ac:dyDescent="0.2">
      <c r="A177" s="157" t="s">
        <v>10</v>
      </c>
      <c r="B177" s="158" t="s">
        <v>149</v>
      </c>
      <c r="C177" s="159" t="s">
        <v>150</v>
      </c>
      <c r="D177" s="160">
        <v>10622400</v>
      </c>
    </row>
    <row r="178" spans="1:4" ht="56.25" hidden="1" outlineLevel="3" x14ac:dyDescent="0.2">
      <c r="A178" s="157" t="s">
        <v>10</v>
      </c>
      <c r="B178" s="158" t="s">
        <v>151</v>
      </c>
      <c r="C178" s="159" t="s">
        <v>152</v>
      </c>
      <c r="D178" s="160">
        <v>10622400</v>
      </c>
    </row>
    <row r="179" spans="1:4" ht="45" hidden="1" outlineLevel="4" x14ac:dyDescent="0.2">
      <c r="A179" s="157" t="s">
        <v>10</v>
      </c>
      <c r="B179" s="158" t="s">
        <v>153</v>
      </c>
      <c r="C179" s="159" t="s">
        <v>154</v>
      </c>
      <c r="D179" s="160">
        <v>10622400</v>
      </c>
    </row>
    <row r="180" spans="1:4" ht="33.75" hidden="1" outlineLevel="7" x14ac:dyDescent="0.2">
      <c r="A180" s="163" t="s">
        <v>10</v>
      </c>
      <c r="B180" s="163" t="s">
        <v>153</v>
      </c>
      <c r="C180" s="164" t="s">
        <v>154</v>
      </c>
      <c r="D180" s="165">
        <v>10622400</v>
      </c>
    </row>
    <row r="181" spans="1:4" ht="56.25" hidden="1" outlineLevel="2" collapsed="1" x14ac:dyDescent="0.2">
      <c r="A181" s="157" t="s">
        <v>10</v>
      </c>
      <c r="B181" s="158" t="s">
        <v>155</v>
      </c>
      <c r="C181" s="159" t="s">
        <v>156</v>
      </c>
      <c r="D181" s="160">
        <v>37521656.420000002</v>
      </c>
    </row>
    <row r="182" spans="1:4" ht="101.25" hidden="1" outlineLevel="3" x14ac:dyDescent="0.2">
      <c r="A182" s="157" t="s">
        <v>10</v>
      </c>
      <c r="B182" s="158" t="s">
        <v>157</v>
      </c>
      <c r="C182" s="159" t="s">
        <v>158</v>
      </c>
      <c r="D182" s="160">
        <v>19781400</v>
      </c>
    </row>
    <row r="183" spans="1:4" ht="33.75" hidden="1" outlineLevel="4" x14ac:dyDescent="0.2">
      <c r="A183" s="157" t="s">
        <v>10</v>
      </c>
      <c r="B183" s="158" t="s">
        <v>159</v>
      </c>
      <c r="C183" s="159" t="s">
        <v>160</v>
      </c>
      <c r="D183" s="160">
        <v>19781400</v>
      </c>
    </row>
    <row r="184" spans="1:4" ht="33.75" hidden="1" outlineLevel="7" x14ac:dyDescent="0.2">
      <c r="A184" s="163" t="s">
        <v>10</v>
      </c>
      <c r="B184" s="163" t="s">
        <v>159</v>
      </c>
      <c r="C184" s="164" t="s">
        <v>160</v>
      </c>
      <c r="D184" s="165">
        <v>19781400</v>
      </c>
    </row>
    <row r="185" spans="1:4" ht="101.25" hidden="1" outlineLevel="3" x14ac:dyDescent="0.2">
      <c r="A185" s="157" t="s">
        <v>10</v>
      </c>
      <c r="B185" s="158" t="s">
        <v>161</v>
      </c>
      <c r="C185" s="159" t="s">
        <v>721</v>
      </c>
      <c r="D185" s="160">
        <v>2517500</v>
      </c>
    </row>
    <row r="186" spans="1:4" ht="33.75" hidden="1" outlineLevel="4" x14ac:dyDescent="0.2">
      <c r="A186" s="157" t="s">
        <v>10</v>
      </c>
      <c r="B186" s="158" t="s">
        <v>720</v>
      </c>
      <c r="C186" s="159" t="s">
        <v>719</v>
      </c>
      <c r="D186" s="160">
        <v>2517500</v>
      </c>
    </row>
    <row r="187" spans="1:4" ht="33.75" hidden="1" outlineLevel="7" x14ac:dyDescent="0.2">
      <c r="A187" s="163" t="s">
        <v>10</v>
      </c>
      <c r="B187" s="163" t="s">
        <v>720</v>
      </c>
      <c r="C187" s="164" t="s">
        <v>719</v>
      </c>
      <c r="D187" s="165">
        <v>2517500</v>
      </c>
    </row>
    <row r="188" spans="1:4" ht="67.5" hidden="1" outlineLevel="3" x14ac:dyDescent="0.2">
      <c r="A188" s="157" t="s">
        <v>10</v>
      </c>
      <c r="B188" s="158" t="s">
        <v>718</v>
      </c>
      <c r="C188" s="159" t="s">
        <v>162</v>
      </c>
      <c r="D188" s="160">
        <v>5222756.42</v>
      </c>
    </row>
    <row r="189" spans="1:4" ht="67.5" hidden="1" outlineLevel="4" x14ac:dyDescent="0.2">
      <c r="A189" s="157" t="s">
        <v>10</v>
      </c>
      <c r="B189" s="158" t="s">
        <v>717</v>
      </c>
      <c r="C189" s="159" t="s">
        <v>716</v>
      </c>
      <c r="D189" s="160">
        <v>2039050</v>
      </c>
    </row>
    <row r="190" spans="1:4" ht="67.5" hidden="1" outlineLevel="7" x14ac:dyDescent="0.2">
      <c r="A190" s="163" t="s">
        <v>10</v>
      </c>
      <c r="B190" s="163" t="s">
        <v>717</v>
      </c>
      <c r="C190" s="164" t="s">
        <v>716</v>
      </c>
      <c r="D190" s="165">
        <v>2039050</v>
      </c>
    </row>
    <row r="191" spans="1:4" ht="78.75" hidden="1" outlineLevel="4" x14ac:dyDescent="0.2">
      <c r="A191" s="157" t="s">
        <v>10</v>
      </c>
      <c r="B191" s="158" t="s">
        <v>715</v>
      </c>
      <c r="C191" s="159" t="s">
        <v>714</v>
      </c>
      <c r="D191" s="160">
        <v>3183706.42</v>
      </c>
    </row>
    <row r="192" spans="1:4" ht="67.5" hidden="1" outlineLevel="7" x14ac:dyDescent="0.2">
      <c r="A192" s="163" t="s">
        <v>10</v>
      </c>
      <c r="B192" s="163" t="s">
        <v>715</v>
      </c>
      <c r="C192" s="164" t="s">
        <v>714</v>
      </c>
      <c r="D192" s="165">
        <v>3183706.42</v>
      </c>
    </row>
    <row r="193" spans="1:4" ht="90" hidden="1" outlineLevel="3" x14ac:dyDescent="0.2">
      <c r="A193" s="157" t="s">
        <v>10</v>
      </c>
      <c r="B193" s="158" t="s">
        <v>713</v>
      </c>
      <c r="C193" s="159" t="s">
        <v>712</v>
      </c>
      <c r="D193" s="160">
        <v>10000000</v>
      </c>
    </row>
    <row r="194" spans="1:4" ht="45" hidden="1" outlineLevel="4" x14ac:dyDescent="0.2">
      <c r="A194" s="157" t="s">
        <v>10</v>
      </c>
      <c r="B194" s="158" t="s">
        <v>711</v>
      </c>
      <c r="C194" s="159" t="s">
        <v>710</v>
      </c>
      <c r="D194" s="160">
        <v>10000000</v>
      </c>
    </row>
    <row r="195" spans="1:4" ht="33.75" hidden="1" outlineLevel="7" x14ac:dyDescent="0.2">
      <c r="A195" s="163" t="s">
        <v>10</v>
      </c>
      <c r="B195" s="163" t="s">
        <v>711</v>
      </c>
      <c r="C195" s="164" t="s">
        <v>710</v>
      </c>
      <c r="D195" s="165">
        <v>10000000</v>
      </c>
    </row>
    <row r="196" spans="1:4" ht="45" hidden="1" outlineLevel="1" collapsed="1" x14ac:dyDescent="0.2">
      <c r="A196" s="157" t="s">
        <v>10</v>
      </c>
      <c r="B196" s="158" t="s">
        <v>163</v>
      </c>
      <c r="C196" s="159" t="s">
        <v>164</v>
      </c>
      <c r="D196" s="160">
        <v>107940</v>
      </c>
    </row>
    <row r="197" spans="1:4" ht="45" hidden="1" outlineLevel="2" collapsed="1" x14ac:dyDescent="0.2">
      <c r="A197" s="157" t="s">
        <v>10</v>
      </c>
      <c r="B197" s="158" t="s">
        <v>165</v>
      </c>
      <c r="C197" s="159" t="s">
        <v>166</v>
      </c>
      <c r="D197" s="160">
        <v>107940</v>
      </c>
    </row>
    <row r="198" spans="1:4" ht="33.75" hidden="1" outlineLevel="3" x14ac:dyDescent="0.2">
      <c r="A198" s="157" t="s">
        <v>10</v>
      </c>
      <c r="B198" s="158" t="s">
        <v>167</v>
      </c>
      <c r="C198" s="159" t="s">
        <v>709</v>
      </c>
      <c r="D198" s="160">
        <v>107940</v>
      </c>
    </row>
    <row r="199" spans="1:4" ht="146.25" hidden="1" outlineLevel="4" x14ac:dyDescent="0.2">
      <c r="A199" s="157" t="s">
        <v>10</v>
      </c>
      <c r="B199" s="158" t="s">
        <v>708</v>
      </c>
      <c r="C199" s="166" t="s">
        <v>707</v>
      </c>
      <c r="D199" s="160">
        <v>107940</v>
      </c>
    </row>
    <row r="200" spans="1:4" ht="123.75" hidden="1" outlineLevel="7" x14ac:dyDescent="0.2">
      <c r="A200" s="163" t="s">
        <v>10</v>
      </c>
      <c r="B200" s="163" t="s">
        <v>708</v>
      </c>
      <c r="C200" s="167" t="s">
        <v>707</v>
      </c>
      <c r="D200" s="165">
        <v>107940</v>
      </c>
    </row>
    <row r="201" spans="1:4" ht="45" hidden="1" outlineLevel="1" collapsed="1" x14ac:dyDescent="0.2">
      <c r="A201" s="157" t="s">
        <v>10</v>
      </c>
      <c r="B201" s="158" t="s">
        <v>168</v>
      </c>
      <c r="C201" s="159" t="s">
        <v>169</v>
      </c>
      <c r="D201" s="160">
        <v>60000</v>
      </c>
    </row>
    <row r="202" spans="1:4" ht="45" hidden="1" outlineLevel="2" collapsed="1" x14ac:dyDescent="0.2">
      <c r="A202" s="157" t="s">
        <v>10</v>
      </c>
      <c r="B202" s="158" t="s">
        <v>170</v>
      </c>
      <c r="C202" s="159" t="s">
        <v>171</v>
      </c>
      <c r="D202" s="160">
        <v>60000</v>
      </c>
    </row>
    <row r="203" spans="1:4" ht="33.75" hidden="1" outlineLevel="3" x14ac:dyDescent="0.2">
      <c r="A203" s="157" t="s">
        <v>10</v>
      </c>
      <c r="B203" s="158" t="s">
        <v>172</v>
      </c>
      <c r="C203" s="159" t="s">
        <v>173</v>
      </c>
      <c r="D203" s="160">
        <v>60000</v>
      </c>
    </row>
    <row r="204" spans="1:4" ht="45" hidden="1" outlineLevel="4" x14ac:dyDescent="0.2">
      <c r="A204" s="157" t="s">
        <v>10</v>
      </c>
      <c r="B204" s="158" t="s">
        <v>706</v>
      </c>
      <c r="C204" s="159" t="s">
        <v>705</v>
      </c>
      <c r="D204" s="160">
        <v>41000</v>
      </c>
    </row>
    <row r="205" spans="1:4" ht="45" hidden="1" outlineLevel="7" x14ac:dyDescent="0.2">
      <c r="A205" s="163" t="s">
        <v>10</v>
      </c>
      <c r="B205" s="163" t="s">
        <v>706</v>
      </c>
      <c r="C205" s="164" t="s">
        <v>705</v>
      </c>
      <c r="D205" s="165">
        <v>41000</v>
      </c>
    </row>
    <row r="206" spans="1:4" ht="56.25" hidden="1" outlineLevel="4" x14ac:dyDescent="0.2">
      <c r="A206" s="157" t="s">
        <v>10</v>
      </c>
      <c r="B206" s="158" t="s">
        <v>704</v>
      </c>
      <c r="C206" s="159" t="s">
        <v>174</v>
      </c>
      <c r="D206" s="160">
        <v>19000</v>
      </c>
    </row>
    <row r="207" spans="1:4" ht="45" hidden="1" outlineLevel="7" x14ac:dyDescent="0.2">
      <c r="A207" s="163" t="s">
        <v>10</v>
      </c>
      <c r="B207" s="163" t="s">
        <v>704</v>
      </c>
      <c r="C207" s="164" t="s">
        <v>174</v>
      </c>
      <c r="D207" s="165">
        <v>19000</v>
      </c>
    </row>
    <row r="208" spans="1:4" ht="22.5" hidden="1" outlineLevel="1" collapsed="1" x14ac:dyDescent="0.2">
      <c r="A208" s="157" t="s">
        <v>10</v>
      </c>
      <c r="B208" s="158" t="s">
        <v>175</v>
      </c>
      <c r="C208" s="159" t="s">
        <v>176</v>
      </c>
      <c r="D208" s="160">
        <v>50572509.799999997</v>
      </c>
    </row>
    <row r="209" spans="1:4" ht="33.75" hidden="1" outlineLevel="2" collapsed="1" x14ac:dyDescent="0.2">
      <c r="A209" s="157" t="s">
        <v>10</v>
      </c>
      <c r="B209" s="158" t="s">
        <v>177</v>
      </c>
      <c r="C209" s="159" t="s">
        <v>135</v>
      </c>
      <c r="D209" s="160">
        <v>42541956.979999997</v>
      </c>
    </row>
    <row r="210" spans="1:4" ht="33.75" hidden="1" outlineLevel="3" x14ac:dyDescent="0.2">
      <c r="A210" s="157" t="s">
        <v>10</v>
      </c>
      <c r="B210" s="158" t="s">
        <v>177</v>
      </c>
      <c r="C210" s="159" t="s">
        <v>135</v>
      </c>
      <c r="D210" s="160">
        <v>31274656.98</v>
      </c>
    </row>
    <row r="211" spans="1:4" ht="33.75" hidden="1" outlineLevel="7" x14ac:dyDescent="0.2">
      <c r="A211" s="163" t="s">
        <v>10</v>
      </c>
      <c r="B211" s="163" t="s">
        <v>177</v>
      </c>
      <c r="C211" s="164" t="s">
        <v>135</v>
      </c>
      <c r="D211" s="165">
        <v>31274656.98</v>
      </c>
    </row>
    <row r="212" spans="1:4" ht="45" hidden="1" outlineLevel="3" x14ac:dyDescent="0.2">
      <c r="A212" s="157" t="s">
        <v>10</v>
      </c>
      <c r="B212" s="158" t="s">
        <v>178</v>
      </c>
      <c r="C212" s="159" t="s">
        <v>179</v>
      </c>
      <c r="D212" s="160">
        <v>200200</v>
      </c>
    </row>
    <row r="213" spans="1:4" ht="33.75" hidden="1" outlineLevel="7" x14ac:dyDescent="0.2">
      <c r="A213" s="163" t="s">
        <v>10</v>
      </c>
      <c r="B213" s="163" t="s">
        <v>178</v>
      </c>
      <c r="C213" s="164" t="s">
        <v>179</v>
      </c>
      <c r="D213" s="165">
        <v>200200</v>
      </c>
    </row>
    <row r="214" spans="1:4" ht="67.5" hidden="1" outlineLevel="3" x14ac:dyDescent="0.2">
      <c r="A214" s="157" t="s">
        <v>10</v>
      </c>
      <c r="B214" s="158" t="s">
        <v>180</v>
      </c>
      <c r="C214" s="159" t="s">
        <v>181</v>
      </c>
      <c r="D214" s="160">
        <v>479100</v>
      </c>
    </row>
    <row r="215" spans="1:4" ht="67.5" hidden="1" outlineLevel="7" x14ac:dyDescent="0.2">
      <c r="A215" s="163" t="s">
        <v>10</v>
      </c>
      <c r="B215" s="163" t="s">
        <v>180</v>
      </c>
      <c r="C215" s="164" t="s">
        <v>181</v>
      </c>
      <c r="D215" s="165">
        <v>479100</v>
      </c>
    </row>
    <row r="216" spans="1:4" ht="90" hidden="1" outlineLevel="3" x14ac:dyDescent="0.2">
      <c r="A216" s="157" t="s">
        <v>10</v>
      </c>
      <c r="B216" s="158" t="s">
        <v>182</v>
      </c>
      <c r="C216" s="159" t="s">
        <v>183</v>
      </c>
      <c r="D216" s="160">
        <v>45900</v>
      </c>
    </row>
    <row r="217" spans="1:4" ht="90" hidden="1" outlineLevel="7" x14ac:dyDescent="0.2">
      <c r="A217" s="163" t="s">
        <v>10</v>
      </c>
      <c r="B217" s="163" t="s">
        <v>182</v>
      </c>
      <c r="C217" s="164" t="s">
        <v>183</v>
      </c>
      <c r="D217" s="165">
        <v>45900</v>
      </c>
    </row>
    <row r="218" spans="1:4" ht="78.75" hidden="1" outlineLevel="3" x14ac:dyDescent="0.2">
      <c r="A218" s="157" t="s">
        <v>10</v>
      </c>
      <c r="B218" s="158" t="s">
        <v>184</v>
      </c>
      <c r="C218" s="159" t="s">
        <v>185</v>
      </c>
      <c r="D218" s="160">
        <v>1925900</v>
      </c>
    </row>
    <row r="219" spans="1:4" ht="78.75" hidden="1" outlineLevel="7" x14ac:dyDescent="0.2">
      <c r="A219" s="163" t="s">
        <v>10</v>
      </c>
      <c r="B219" s="163" t="s">
        <v>184</v>
      </c>
      <c r="C219" s="164" t="s">
        <v>185</v>
      </c>
      <c r="D219" s="165">
        <v>1925900</v>
      </c>
    </row>
    <row r="220" spans="1:4" ht="135" hidden="1" outlineLevel="3" x14ac:dyDescent="0.2">
      <c r="A220" s="157" t="s">
        <v>10</v>
      </c>
      <c r="B220" s="158" t="s">
        <v>186</v>
      </c>
      <c r="C220" s="166" t="s">
        <v>187</v>
      </c>
      <c r="D220" s="160">
        <v>27400</v>
      </c>
    </row>
    <row r="221" spans="1:4" ht="123.75" hidden="1" outlineLevel="7" x14ac:dyDescent="0.2">
      <c r="A221" s="163" t="s">
        <v>10</v>
      </c>
      <c r="B221" s="163" t="s">
        <v>186</v>
      </c>
      <c r="C221" s="167" t="s">
        <v>187</v>
      </c>
      <c r="D221" s="165">
        <v>27400</v>
      </c>
    </row>
    <row r="222" spans="1:4" ht="67.5" hidden="1" outlineLevel="3" x14ac:dyDescent="0.2">
      <c r="A222" s="157" t="s">
        <v>10</v>
      </c>
      <c r="B222" s="158" t="s">
        <v>188</v>
      </c>
      <c r="C222" s="159" t="s">
        <v>189</v>
      </c>
      <c r="D222" s="160">
        <v>203800</v>
      </c>
    </row>
    <row r="223" spans="1:4" ht="67.5" hidden="1" outlineLevel="7" x14ac:dyDescent="0.2">
      <c r="A223" s="163" t="s">
        <v>10</v>
      </c>
      <c r="B223" s="163" t="s">
        <v>188</v>
      </c>
      <c r="C223" s="164" t="s">
        <v>189</v>
      </c>
      <c r="D223" s="165">
        <v>203800</v>
      </c>
    </row>
    <row r="224" spans="1:4" ht="67.5" hidden="1" outlineLevel="3" x14ac:dyDescent="0.2">
      <c r="A224" s="157" t="s">
        <v>10</v>
      </c>
      <c r="B224" s="158" t="s">
        <v>190</v>
      </c>
      <c r="C224" s="159" t="s">
        <v>191</v>
      </c>
      <c r="D224" s="160">
        <v>205600</v>
      </c>
    </row>
    <row r="225" spans="1:4" ht="67.5" hidden="1" outlineLevel="7" x14ac:dyDescent="0.2">
      <c r="A225" s="163" t="s">
        <v>10</v>
      </c>
      <c r="B225" s="163" t="s">
        <v>190</v>
      </c>
      <c r="C225" s="164" t="s">
        <v>191</v>
      </c>
      <c r="D225" s="165">
        <v>205600</v>
      </c>
    </row>
    <row r="226" spans="1:4" ht="67.5" hidden="1" outlineLevel="3" x14ac:dyDescent="0.2">
      <c r="A226" s="157" t="s">
        <v>10</v>
      </c>
      <c r="B226" s="158" t="s">
        <v>192</v>
      </c>
      <c r="C226" s="159" t="s">
        <v>193</v>
      </c>
      <c r="D226" s="160">
        <v>809300</v>
      </c>
    </row>
    <row r="227" spans="1:4" ht="56.25" hidden="1" outlineLevel="7" x14ac:dyDescent="0.2">
      <c r="A227" s="163" t="s">
        <v>10</v>
      </c>
      <c r="B227" s="163" t="s">
        <v>192</v>
      </c>
      <c r="C227" s="164" t="s">
        <v>193</v>
      </c>
      <c r="D227" s="165">
        <v>809300</v>
      </c>
    </row>
    <row r="228" spans="1:4" ht="67.5" hidden="1" outlineLevel="3" x14ac:dyDescent="0.2">
      <c r="A228" s="157" t="s">
        <v>10</v>
      </c>
      <c r="B228" s="158" t="s">
        <v>194</v>
      </c>
      <c r="C228" s="159" t="s">
        <v>195</v>
      </c>
      <c r="D228" s="160">
        <v>6428900</v>
      </c>
    </row>
    <row r="229" spans="1:4" ht="67.5" hidden="1" outlineLevel="7" x14ac:dyDescent="0.2">
      <c r="A229" s="163" t="s">
        <v>10</v>
      </c>
      <c r="B229" s="163" t="s">
        <v>194</v>
      </c>
      <c r="C229" s="164" t="s">
        <v>195</v>
      </c>
      <c r="D229" s="165">
        <v>6428900</v>
      </c>
    </row>
    <row r="230" spans="1:4" ht="90" hidden="1" outlineLevel="3" x14ac:dyDescent="0.2">
      <c r="A230" s="157" t="s">
        <v>10</v>
      </c>
      <c r="B230" s="158" t="s">
        <v>196</v>
      </c>
      <c r="C230" s="159" t="s">
        <v>197</v>
      </c>
      <c r="D230" s="160">
        <v>60300</v>
      </c>
    </row>
    <row r="231" spans="1:4" ht="78.75" hidden="1" outlineLevel="7" x14ac:dyDescent="0.2">
      <c r="A231" s="163" t="s">
        <v>10</v>
      </c>
      <c r="B231" s="163" t="s">
        <v>196</v>
      </c>
      <c r="C231" s="164" t="s">
        <v>197</v>
      </c>
      <c r="D231" s="165">
        <v>60300</v>
      </c>
    </row>
    <row r="232" spans="1:4" ht="56.25" hidden="1" outlineLevel="3" x14ac:dyDescent="0.2">
      <c r="A232" s="157" t="s">
        <v>10</v>
      </c>
      <c r="B232" s="158" t="s">
        <v>198</v>
      </c>
      <c r="C232" s="159" t="s">
        <v>199</v>
      </c>
      <c r="D232" s="160">
        <v>880900</v>
      </c>
    </row>
    <row r="233" spans="1:4" ht="56.25" hidden="1" outlineLevel="7" x14ac:dyDescent="0.2">
      <c r="A233" s="163" t="s">
        <v>10</v>
      </c>
      <c r="B233" s="163" t="s">
        <v>198</v>
      </c>
      <c r="C233" s="164" t="s">
        <v>199</v>
      </c>
      <c r="D233" s="165">
        <v>880900</v>
      </c>
    </row>
    <row r="234" spans="1:4" ht="22.5" hidden="1" outlineLevel="2" collapsed="1" x14ac:dyDescent="0.2">
      <c r="A234" s="157" t="s">
        <v>10</v>
      </c>
      <c r="B234" s="158" t="s">
        <v>200</v>
      </c>
      <c r="C234" s="159" t="s">
        <v>201</v>
      </c>
      <c r="D234" s="160">
        <v>65200</v>
      </c>
    </row>
    <row r="235" spans="1:4" ht="22.5" hidden="1" outlineLevel="7" x14ac:dyDescent="0.2">
      <c r="A235" s="163" t="s">
        <v>10</v>
      </c>
      <c r="B235" s="163" t="s">
        <v>200</v>
      </c>
      <c r="C235" s="164" t="s">
        <v>201</v>
      </c>
      <c r="D235" s="165">
        <v>65200</v>
      </c>
    </row>
    <row r="236" spans="1:4" ht="45" hidden="1" outlineLevel="2" collapsed="1" x14ac:dyDescent="0.2">
      <c r="A236" s="157" t="s">
        <v>10</v>
      </c>
      <c r="B236" s="158" t="s">
        <v>202</v>
      </c>
      <c r="C236" s="159" t="s">
        <v>203</v>
      </c>
      <c r="D236" s="160">
        <v>157000</v>
      </c>
    </row>
    <row r="237" spans="1:4" ht="33.75" hidden="1" outlineLevel="7" x14ac:dyDescent="0.2">
      <c r="A237" s="163" t="s">
        <v>10</v>
      </c>
      <c r="B237" s="163" t="s">
        <v>202</v>
      </c>
      <c r="C237" s="164" t="s">
        <v>203</v>
      </c>
      <c r="D237" s="165">
        <v>157000</v>
      </c>
    </row>
    <row r="238" spans="1:4" ht="33.75" hidden="1" outlineLevel="2" collapsed="1" x14ac:dyDescent="0.2">
      <c r="A238" s="157" t="s">
        <v>10</v>
      </c>
      <c r="B238" s="158" t="s">
        <v>205</v>
      </c>
      <c r="C238" s="159" t="s">
        <v>206</v>
      </c>
      <c r="D238" s="160">
        <v>206650</v>
      </c>
    </row>
    <row r="239" spans="1:4" ht="33.75" hidden="1" outlineLevel="7" x14ac:dyDescent="0.2">
      <c r="A239" s="163" t="s">
        <v>10</v>
      </c>
      <c r="B239" s="163" t="s">
        <v>205</v>
      </c>
      <c r="C239" s="164" t="s">
        <v>206</v>
      </c>
      <c r="D239" s="165">
        <v>206650</v>
      </c>
    </row>
    <row r="240" spans="1:4" ht="67.5" hidden="1" outlineLevel="2" collapsed="1" x14ac:dyDescent="0.2">
      <c r="A240" s="157" t="s">
        <v>10</v>
      </c>
      <c r="B240" s="158" t="s">
        <v>703</v>
      </c>
      <c r="C240" s="159" t="s">
        <v>204</v>
      </c>
      <c r="D240" s="160">
        <v>2300</v>
      </c>
    </row>
    <row r="241" spans="1:4" ht="56.25" hidden="1" outlineLevel="7" x14ac:dyDescent="0.2">
      <c r="A241" s="163" t="s">
        <v>10</v>
      </c>
      <c r="B241" s="163" t="s">
        <v>703</v>
      </c>
      <c r="C241" s="164" t="s">
        <v>204</v>
      </c>
      <c r="D241" s="165">
        <v>2300</v>
      </c>
    </row>
    <row r="242" spans="1:4" ht="33.75" hidden="1" outlineLevel="2" collapsed="1" x14ac:dyDescent="0.2">
      <c r="A242" s="157" t="s">
        <v>10</v>
      </c>
      <c r="B242" s="158" t="s">
        <v>209</v>
      </c>
      <c r="C242" s="159" t="s">
        <v>210</v>
      </c>
      <c r="D242" s="160">
        <v>132500</v>
      </c>
    </row>
    <row r="243" spans="1:4" ht="22.5" hidden="1" outlineLevel="7" x14ac:dyDescent="0.2">
      <c r="A243" s="163" t="s">
        <v>10</v>
      </c>
      <c r="B243" s="163" t="s">
        <v>209</v>
      </c>
      <c r="C243" s="164" t="s">
        <v>210</v>
      </c>
      <c r="D243" s="165">
        <v>132500</v>
      </c>
    </row>
    <row r="244" spans="1:4" ht="33.75" hidden="1" outlineLevel="2" collapsed="1" x14ac:dyDescent="0.2">
      <c r="A244" s="157" t="s">
        <v>10</v>
      </c>
      <c r="B244" s="158" t="s">
        <v>702</v>
      </c>
      <c r="C244" s="159" t="s">
        <v>210</v>
      </c>
      <c r="D244" s="160">
        <v>1165160</v>
      </c>
    </row>
    <row r="245" spans="1:4" ht="22.5" hidden="1" outlineLevel="7" x14ac:dyDescent="0.2">
      <c r="A245" s="163" t="s">
        <v>10</v>
      </c>
      <c r="B245" s="163" t="s">
        <v>702</v>
      </c>
      <c r="C245" s="164" t="s">
        <v>210</v>
      </c>
      <c r="D245" s="165">
        <v>1165160</v>
      </c>
    </row>
    <row r="246" spans="1:4" ht="157.5" hidden="1" outlineLevel="2" collapsed="1" x14ac:dyDescent="0.2">
      <c r="A246" s="157" t="s">
        <v>10</v>
      </c>
      <c r="B246" s="158" t="s">
        <v>620</v>
      </c>
      <c r="C246" s="166" t="s">
        <v>207</v>
      </c>
      <c r="D246" s="160">
        <v>482333.24</v>
      </c>
    </row>
    <row r="247" spans="1:4" ht="146.25" hidden="1" outlineLevel="7" x14ac:dyDescent="0.2">
      <c r="A247" s="163" t="s">
        <v>10</v>
      </c>
      <c r="B247" s="163" t="s">
        <v>620</v>
      </c>
      <c r="C247" s="167" t="s">
        <v>207</v>
      </c>
      <c r="D247" s="165">
        <v>482333.24</v>
      </c>
    </row>
    <row r="248" spans="1:4" ht="45" hidden="1" outlineLevel="2" collapsed="1" x14ac:dyDescent="0.2">
      <c r="A248" s="157" t="s">
        <v>10</v>
      </c>
      <c r="B248" s="158" t="s">
        <v>624</v>
      </c>
      <c r="C248" s="159" t="s">
        <v>208</v>
      </c>
      <c r="D248" s="160">
        <v>3718809.58</v>
      </c>
    </row>
    <row r="249" spans="1:4" ht="33.75" hidden="1" outlineLevel="7" x14ac:dyDescent="0.2">
      <c r="A249" s="163" t="s">
        <v>10</v>
      </c>
      <c r="B249" s="163" t="s">
        <v>624</v>
      </c>
      <c r="C249" s="164" t="s">
        <v>208</v>
      </c>
      <c r="D249" s="165">
        <v>3718809.58</v>
      </c>
    </row>
    <row r="250" spans="1:4" ht="33.75" hidden="1" outlineLevel="2" collapsed="1" x14ac:dyDescent="0.2">
      <c r="A250" s="157" t="s">
        <v>10</v>
      </c>
      <c r="B250" s="158" t="s">
        <v>701</v>
      </c>
      <c r="C250" s="159" t="s">
        <v>700</v>
      </c>
      <c r="D250" s="160">
        <v>308600</v>
      </c>
    </row>
    <row r="251" spans="1:4" ht="33.75" hidden="1" outlineLevel="7" x14ac:dyDescent="0.2">
      <c r="A251" s="163" t="s">
        <v>10</v>
      </c>
      <c r="B251" s="163" t="s">
        <v>701</v>
      </c>
      <c r="C251" s="164" t="s">
        <v>700</v>
      </c>
      <c r="D251" s="165">
        <v>308600</v>
      </c>
    </row>
    <row r="252" spans="1:4" ht="22.5" hidden="1" outlineLevel="2" collapsed="1" x14ac:dyDescent="0.2">
      <c r="A252" s="157" t="s">
        <v>10</v>
      </c>
      <c r="B252" s="158" t="s">
        <v>699</v>
      </c>
      <c r="C252" s="159" t="s">
        <v>698</v>
      </c>
      <c r="D252" s="160">
        <v>1792000</v>
      </c>
    </row>
    <row r="253" spans="1:4" ht="22.5" hidden="1" outlineLevel="7" x14ac:dyDescent="0.2">
      <c r="A253" s="163" t="s">
        <v>10</v>
      </c>
      <c r="B253" s="163" t="s">
        <v>699</v>
      </c>
      <c r="C253" s="164" t="s">
        <v>698</v>
      </c>
      <c r="D253" s="165">
        <v>1792000</v>
      </c>
    </row>
    <row r="254" spans="1:4" collapsed="1" x14ac:dyDescent="0.2">
      <c r="A254" s="157" t="s">
        <v>211</v>
      </c>
      <c r="B254" s="158"/>
      <c r="C254" s="159"/>
      <c r="D254" s="160">
        <v>779436.86</v>
      </c>
    </row>
    <row r="255" spans="1:4" ht="22.5" hidden="1" outlineLevel="1" collapsed="1" x14ac:dyDescent="0.2">
      <c r="A255" s="157" t="s">
        <v>211</v>
      </c>
      <c r="B255" s="158" t="s">
        <v>175</v>
      </c>
      <c r="C255" s="159" t="s">
        <v>176</v>
      </c>
      <c r="D255" s="160">
        <v>779436.86</v>
      </c>
    </row>
    <row r="256" spans="1:4" ht="33.75" hidden="1" outlineLevel="2" collapsed="1" x14ac:dyDescent="0.2">
      <c r="A256" s="157" t="s">
        <v>211</v>
      </c>
      <c r="B256" s="158" t="s">
        <v>177</v>
      </c>
      <c r="C256" s="159" t="s">
        <v>135</v>
      </c>
      <c r="D256" s="160">
        <v>751112.86</v>
      </c>
    </row>
    <row r="257" spans="1:6" ht="33.75" hidden="1" outlineLevel="7" x14ac:dyDescent="0.2">
      <c r="A257" s="163" t="s">
        <v>211</v>
      </c>
      <c r="B257" s="163" t="s">
        <v>177</v>
      </c>
      <c r="C257" s="164" t="s">
        <v>135</v>
      </c>
      <c r="D257" s="165">
        <v>751112.86</v>
      </c>
    </row>
    <row r="258" spans="1:6" ht="157.5" hidden="1" outlineLevel="2" collapsed="1" x14ac:dyDescent="0.2">
      <c r="A258" s="157" t="s">
        <v>211</v>
      </c>
      <c r="B258" s="158" t="s">
        <v>620</v>
      </c>
      <c r="C258" s="166" t="s">
        <v>207</v>
      </c>
      <c r="D258" s="160">
        <v>28324</v>
      </c>
    </row>
    <row r="259" spans="1:6" ht="146.25" hidden="1" outlineLevel="7" x14ac:dyDescent="0.2">
      <c r="A259" s="163" t="s">
        <v>211</v>
      </c>
      <c r="B259" s="163" t="s">
        <v>620</v>
      </c>
      <c r="C259" s="167" t="s">
        <v>207</v>
      </c>
      <c r="D259" s="165">
        <v>28324</v>
      </c>
    </row>
    <row r="260" spans="1:6" collapsed="1" x14ac:dyDescent="0.2">
      <c r="A260" s="157" t="s">
        <v>212</v>
      </c>
      <c r="B260" s="158"/>
      <c r="C260" s="159"/>
      <c r="D260" s="160">
        <v>46775371.07</v>
      </c>
      <c r="E260" s="161">
        <f>D261</f>
        <v>38666318.82</v>
      </c>
      <c r="F260" s="162">
        <f>E260/D260*100</f>
        <v>82.663841965326824</v>
      </c>
    </row>
    <row r="261" spans="1:6" ht="45" hidden="1" outlineLevel="1" collapsed="1" x14ac:dyDescent="0.2">
      <c r="A261" s="157" t="s">
        <v>212</v>
      </c>
      <c r="B261" s="158" t="s">
        <v>168</v>
      </c>
      <c r="C261" s="159" t="s">
        <v>169</v>
      </c>
      <c r="D261" s="160">
        <v>38666318.82</v>
      </c>
    </row>
    <row r="262" spans="1:6" ht="56.25" hidden="1" outlineLevel="2" collapsed="1" x14ac:dyDescent="0.2">
      <c r="A262" s="157" t="s">
        <v>212</v>
      </c>
      <c r="B262" s="158" t="s">
        <v>213</v>
      </c>
      <c r="C262" s="159" t="s">
        <v>214</v>
      </c>
      <c r="D262" s="160">
        <v>482153.82</v>
      </c>
    </row>
    <row r="263" spans="1:6" ht="56.25" hidden="1" outlineLevel="3" x14ac:dyDescent="0.2">
      <c r="A263" s="157" t="s">
        <v>212</v>
      </c>
      <c r="B263" s="158" t="s">
        <v>215</v>
      </c>
      <c r="C263" s="159" t="s">
        <v>216</v>
      </c>
      <c r="D263" s="160">
        <v>482153.82</v>
      </c>
    </row>
    <row r="264" spans="1:6" ht="33.75" hidden="1" outlineLevel="4" x14ac:dyDescent="0.2">
      <c r="A264" s="157" t="s">
        <v>212</v>
      </c>
      <c r="B264" s="158" t="s">
        <v>697</v>
      </c>
      <c r="C264" s="159" t="s">
        <v>217</v>
      </c>
      <c r="D264" s="160">
        <v>482153.82</v>
      </c>
    </row>
    <row r="265" spans="1:6" ht="33.75" hidden="1" outlineLevel="7" x14ac:dyDescent="0.2">
      <c r="A265" s="163" t="s">
        <v>212</v>
      </c>
      <c r="B265" s="163" t="s">
        <v>697</v>
      </c>
      <c r="C265" s="164" t="s">
        <v>217</v>
      </c>
      <c r="D265" s="165">
        <v>482153.82</v>
      </c>
    </row>
    <row r="266" spans="1:6" ht="45" hidden="1" outlineLevel="2" collapsed="1" x14ac:dyDescent="0.2">
      <c r="A266" s="157" t="s">
        <v>212</v>
      </c>
      <c r="B266" s="158" t="s">
        <v>218</v>
      </c>
      <c r="C266" s="159" t="s">
        <v>219</v>
      </c>
      <c r="D266" s="160">
        <v>542665</v>
      </c>
    </row>
    <row r="267" spans="1:6" ht="45" hidden="1" outlineLevel="3" x14ac:dyDescent="0.2">
      <c r="A267" s="157" t="s">
        <v>212</v>
      </c>
      <c r="B267" s="158" t="s">
        <v>220</v>
      </c>
      <c r="C267" s="159" t="s">
        <v>221</v>
      </c>
      <c r="D267" s="160">
        <v>236443</v>
      </c>
    </row>
    <row r="268" spans="1:6" ht="33.75" hidden="1" outlineLevel="4" x14ac:dyDescent="0.2">
      <c r="A268" s="157" t="s">
        <v>212</v>
      </c>
      <c r="B268" s="158" t="s">
        <v>696</v>
      </c>
      <c r="C268" s="159" t="s">
        <v>222</v>
      </c>
      <c r="D268" s="160">
        <v>236443</v>
      </c>
    </row>
    <row r="269" spans="1:6" ht="33.75" hidden="1" outlineLevel="7" x14ac:dyDescent="0.2">
      <c r="A269" s="163" t="s">
        <v>212</v>
      </c>
      <c r="B269" s="163" t="s">
        <v>696</v>
      </c>
      <c r="C269" s="164" t="s">
        <v>222</v>
      </c>
      <c r="D269" s="165">
        <v>236443</v>
      </c>
    </row>
    <row r="270" spans="1:6" ht="33.75" hidden="1" outlineLevel="3" x14ac:dyDescent="0.2">
      <c r="A270" s="157" t="s">
        <v>212</v>
      </c>
      <c r="B270" s="158" t="s">
        <v>223</v>
      </c>
      <c r="C270" s="159" t="s">
        <v>224</v>
      </c>
      <c r="D270" s="160">
        <v>306222</v>
      </c>
    </row>
    <row r="271" spans="1:6" ht="22.5" hidden="1" outlineLevel="4" x14ac:dyDescent="0.2">
      <c r="A271" s="157" t="s">
        <v>212</v>
      </c>
      <c r="B271" s="158" t="s">
        <v>695</v>
      </c>
      <c r="C271" s="159" t="s">
        <v>225</v>
      </c>
      <c r="D271" s="160">
        <v>306222</v>
      </c>
    </row>
    <row r="272" spans="1:6" ht="22.5" hidden="1" outlineLevel="7" x14ac:dyDescent="0.2">
      <c r="A272" s="163" t="s">
        <v>212</v>
      </c>
      <c r="B272" s="163" t="s">
        <v>695</v>
      </c>
      <c r="C272" s="164" t="s">
        <v>225</v>
      </c>
      <c r="D272" s="165">
        <v>306222</v>
      </c>
    </row>
    <row r="273" spans="1:4" ht="45" hidden="1" outlineLevel="2" collapsed="1" x14ac:dyDescent="0.2">
      <c r="A273" s="157" t="s">
        <v>212</v>
      </c>
      <c r="B273" s="158" t="s">
        <v>226</v>
      </c>
      <c r="C273" s="159" t="s">
        <v>227</v>
      </c>
      <c r="D273" s="160">
        <v>37641500</v>
      </c>
    </row>
    <row r="274" spans="1:4" ht="67.5" hidden="1" outlineLevel="3" x14ac:dyDescent="0.2">
      <c r="A274" s="157" t="s">
        <v>212</v>
      </c>
      <c r="B274" s="158" t="s">
        <v>228</v>
      </c>
      <c r="C274" s="159" t="s">
        <v>229</v>
      </c>
      <c r="D274" s="160">
        <v>36555800</v>
      </c>
    </row>
    <row r="275" spans="1:4" ht="45" hidden="1" outlineLevel="4" x14ac:dyDescent="0.2">
      <c r="A275" s="157" t="s">
        <v>212</v>
      </c>
      <c r="B275" s="158" t="s">
        <v>694</v>
      </c>
      <c r="C275" s="159" t="s">
        <v>230</v>
      </c>
      <c r="D275" s="160">
        <v>12499100</v>
      </c>
    </row>
    <row r="276" spans="1:4" ht="45" hidden="1" outlineLevel="7" x14ac:dyDescent="0.2">
      <c r="A276" s="163" t="s">
        <v>212</v>
      </c>
      <c r="B276" s="163" t="s">
        <v>694</v>
      </c>
      <c r="C276" s="164" t="s">
        <v>230</v>
      </c>
      <c r="D276" s="165">
        <v>12499100</v>
      </c>
    </row>
    <row r="277" spans="1:4" ht="56.25" hidden="1" outlineLevel="4" x14ac:dyDescent="0.2">
      <c r="A277" s="157" t="s">
        <v>212</v>
      </c>
      <c r="B277" s="158" t="s">
        <v>231</v>
      </c>
      <c r="C277" s="159" t="s">
        <v>232</v>
      </c>
      <c r="D277" s="160">
        <v>8000000</v>
      </c>
    </row>
    <row r="278" spans="1:4" ht="56.25" hidden="1" outlineLevel="7" x14ac:dyDescent="0.2">
      <c r="A278" s="163" t="s">
        <v>212</v>
      </c>
      <c r="B278" s="163" t="s">
        <v>231</v>
      </c>
      <c r="C278" s="164" t="s">
        <v>232</v>
      </c>
      <c r="D278" s="165">
        <v>8000000</v>
      </c>
    </row>
    <row r="279" spans="1:4" ht="67.5" hidden="1" outlineLevel="4" x14ac:dyDescent="0.2">
      <c r="A279" s="157" t="s">
        <v>212</v>
      </c>
      <c r="B279" s="158" t="s">
        <v>233</v>
      </c>
      <c r="C279" s="159" t="s">
        <v>234</v>
      </c>
      <c r="D279" s="160">
        <v>16056700</v>
      </c>
    </row>
    <row r="280" spans="1:4" ht="67.5" hidden="1" outlineLevel="7" x14ac:dyDescent="0.2">
      <c r="A280" s="163" t="s">
        <v>212</v>
      </c>
      <c r="B280" s="163" t="s">
        <v>233</v>
      </c>
      <c r="C280" s="164" t="s">
        <v>234</v>
      </c>
      <c r="D280" s="165">
        <v>16056700</v>
      </c>
    </row>
    <row r="281" spans="1:4" ht="112.5" hidden="1" outlineLevel="3" x14ac:dyDescent="0.2">
      <c r="A281" s="157" t="s">
        <v>212</v>
      </c>
      <c r="B281" s="158" t="s">
        <v>235</v>
      </c>
      <c r="C281" s="159" t="s">
        <v>236</v>
      </c>
      <c r="D281" s="160">
        <v>1085700</v>
      </c>
    </row>
    <row r="282" spans="1:4" ht="56.25" hidden="1" outlineLevel="4" x14ac:dyDescent="0.2">
      <c r="A282" s="157" t="s">
        <v>212</v>
      </c>
      <c r="B282" s="158" t="s">
        <v>237</v>
      </c>
      <c r="C282" s="159" t="s">
        <v>238</v>
      </c>
      <c r="D282" s="160">
        <v>1085700</v>
      </c>
    </row>
    <row r="283" spans="1:4" ht="45" hidden="1" outlineLevel="7" x14ac:dyDescent="0.2">
      <c r="A283" s="163" t="s">
        <v>212</v>
      </c>
      <c r="B283" s="163" t="s">
        <v>237</v>
      </c>
      <c r="C283" s="164" t="s">
        <v>238</v>
      </c>
      <c r="D283" s="165">
        <v>1085700</v>
      </c>
    </row>
    <row r="284" spans="1:4" ht="22.5" hidden="1" outlineLevel="1" collapsed="1" x14ac:dyDescent="0.2">
      <c r="A284" s="157" t="s">
        <v>212</v>
      </c>
      <c r="B284" s="158" t="s">
        <v>175</v>
      </c>
      <c r="C284" s="159" t="s">
        <v>176</v>
      </c>
      <c r="D284" s="160">
        <v>8109052.25</v>
      </c>
    </row>
    <row r="285" spans="1:4" ht="33.75" hidden="1" outlineLevel="2" collapsed="1" x14ac:dyDescent="0.2">
      <c r="A285" s="157" t="s">
        <v>212</v>
      </c>
      <c r="B285" s="158" t="s">
        <v>177</v>
      </c>
      <c r="C285" s="159" t="s">
        <v>135</v>
      </c>
      <c r="D285" s="160">
        <v>7910400</v>
      </c>
    </row>
    <row r="286" spans="1:4" ht="33.75" hidden="1" outlineLevel="7" x14ac:dyDescent="0.2">
      <c r="A286" s="163" t="s">
        <v>212</v>
      </c>
      <c r="B286" s="163" t="s">
        <v>177</v>
      </c>
      <c r="C286" s="164" t="s">
        <v>135</v>
      </c>
      <c r="D286" s="165">
        <v>7910400</v>
      </c>
    </row>
    <row r="287" spans="1:4" ht="22.5" hidden="1" outlineLevel="2" collapsed="1" x14ac:dyDescent="0.2">
      <c r="A287" s="157" t="s">
        <v>212</v>
      </c>
      <c r="B287" s="158" t="s">
        <v>200</v>
      </c>
      <c r="C287" s="159" t="s">
        <v>201</v>
      </c>
      <c r="D287" s="160">
        <v>133125</v>
      </c>
    </row>
    <row r="288" spans="1:4" ht="22.5" hidden="1" outlineLevel="7" x14ac:dyDescent="0.2">
      <c r="A288" s="163" t="s">
        <v>212</v>
      </c>
      <c r="B288" s="163" t="s">
        <v>200</v>
      </c>
      <c r="C288" s="164" t="s">
        <v>201</v>
      </c>
      <c r="D288" s="165">
        <v>133125</v>
      </c>
    </row>
    <row r="289" spans="1:6" ht="157.5" hidden="1" outlineLevel="2" collapsed="1" x14ac:dyDescent="0.2">
      <c r="A289" s="157" t="s">
        <v>212</v>
      </c>
      <c r="B289" s="158" t="s">
        <v>620</v>
      </c>
      <c r="C289" s="166" t="s">
        <v>207</v>
      </c>
      <c r="D289" s="160">
        <v>65527.25</v>
      </c>
    </row>
    <row r="290" spans="1:6" ht="146.25" hidden="1" outlineLevel="7" x14ac:dyDescent="0.2">
      <c r="A290" s="163" t="s">
        <v>212</v>
      </c>
      <c r="B290" s="163" t="s">
        <v>620</v>
      </c>
      <c r="C290" s="167" t="s">
        <v>207</v>
      </c>
      <c r="D290" s="165">
        <v>65527.25</v>
      </c>
    </row>
    <row r="291" spans="1:6" collapsed="1" x14ac:dyDescent="0.2">
      <c r="A291" s="157" t="s">
        <v>239</v>
      </c>
      <c r="B291" s="158"/>
      <c r="C291" s="159"/>
      <c r="D291" s="160">
        <v>638760089.64999998</v>
      </c>
      <c r="E291" s="161">
        <f>D292+D398+D434+D439+D457</f>
        <v>634109386.65999997</v>
      </c>
      <c r="F291" s="162">
        <f>E291/D291*100</f>
        <v>99.271917099180655</v>
      </c>
    </row>
    <row r="292" spans="1:6" ht="45" hidden="1" outlineLevel="1" collapsed="1" x14ac:dyDescent="0.2">
      <c r="A292" s="157" t="s">
        <v>239</v>
      </c>
      <c r="B292" s="158" t="s">
        <v>240</v>
      </c>
      <c r="C292" s="159" t="s">
        <v>241</v>
      </c>
      <c r="D292" s="160">
        <v>610288270.54999995</v>
      </c>
    </row>
    <row r="293" spans="1:6" ht="45" hidden="1" outlineLevel="2" collapsed="1" x14ac:dyDescent="0.2">
      <c r="A293" s="157" t="s">
        <v>239</v>
      </c>
      <c r="B293" s="158" t="s">
        <v>242</v>
      </c>
      <c r="C293" s="159" t="s">
        <v>243</v>
      </c>
      <c r="D293" s="160">
        <v>466032852.62</v>
      </c>
    </row>
    <row r="294" spans="1:6" ht="90" hidden="1" outlineLevel="3" x14ac:dyDescent="0.2">
      <c r="A294" s="157" t="s">
        <v>239</v>
      </c>
      <c r="B294" s="158" t="s">
        <v>244</v>
      </c>
      <c r="C294" s="159" t="s">
        <v>245</v>
      </c>
      <c r="D294" s="160">
        <v>87625114.930000007</v>
      </c>
    </row>
    <row r="295" spans="1:6" hidden="1" outlineLevel="4" x14ac:dyDescent="0.2">
      <c r="A295" s="157" t="s">
        <v>239</v>
      </c>
      <c r="B295" s="158" t="s">
        <v>246</v>
      </c>
      <c r="C295" s="159" t="s">
        <v>247</v>
      </c>
      <c r="D295" s="160">
        <v>26417670.559999999</v>
      </c>
    </row>
    <row r="296" spans="1:6" hidden="1" outlineLevel="5" x14ac:dyDescent="0.2">
      <c r="A296" s="157" t="s">
        <v>239</v>
      </c>
      <c r="B296" s="158" t="s">
        <v>246</v>
      </c>
      <c r="C296" s="159" t="s">
        <v>247</v>
      </c>
      <c r="D296" s="160">
        <v>26212826.760000002</v>
      </c>
    </row>
    <row r="297" spans="1:6" hidden="1" outlineLevel="7" x14ac:dyDescent="0.2">
      <c r="A297" s="163" t="s">
        <v>239</v>
      </c>
      <c r="B297" s="163" t="s">
        <v>246</v>
      </c>
      <c r="C297" s="164" t="s">
        <v>247</v>
      </c>
      <c r="D297" s="165">
        <v>26212826.760000002</v>
      </c>
    </row>
    <row r="298" spans="1:6" ht="90" hidden="1" outlineLevel="5" x14ac:dyDescent="0.2">
      <c r="A298" s="157" t="s">
        <v>239</v>
      </c>
      <c r="B298" s="158" t="s">
        <v>693</v>
      </c>
      <c r="C298" s="159" t="s">
        <v>692</v>
      </c>
      <c r="D298" s="160">
        <v>204843.8</v>
      </c>
    </row>
    <row r="299" spans="1:6" ht="78.75" hidden="1" outlineLevel="7" x14ac:dyDescent="0.2">
      <c r="A299" s="163" t="s">
        <v>239</v>
      </c>
      <c r="B299" s="163" t="s">
        <v>693</v>
      </c>
      <c r="C299" s="164" t="s">
        <v>692</v>
      </c>
      <c r="D299" s="165">
        <v>204843.8</v>
      </c>
    </row>
    <row r="300" spans="1:6" ht="112.5" hidden="1" outlineLevel="4" x14ac:dyDescent="0.2">
      <c r="A300" s="157" t="s">
        <v>239</v>
      </c>
      <c r="B300" s="158" t="s">
        <v>248</v>
      </c>
      <c r="C300" s="166" t="s">
        <v>249</v>
      </c>
      <c r="D300" s="160">
        <v>85960</v>
      </c>
    </row>
    <row r="301" spans="1:6" ht="101.25" hidden="1" outlineLevel="7" x14ac:dyDescent="0.2">
      <c r="A301" s="163" t="s">
        <v>239</v>
      </c>
      <c r="B301" s="163" t="s">
        <v>248</v>
      </c>
      <c r="C301" s="167" t="s">
        <v>249</v>
      </c>
      <c r="D301" s="165">
        <v>85960</v>
      </c>
    </row>
    <row r="302" spans="1:6" ht="22.5" hidden="1" outlineLevel="4" x14ac:dyDescent="0.2">
      <c r="A302" s="157" t="s">
        <v>239</v>
      </c>
      <c r="B302" s="158" t="s">
        <v>250</v>
      </c>
      <c r="C302" s="159" t="s">
        <v>251</v>
      </c>
      <c r="D302" s="160">
        <v>37247247.259999998</v>
      </c>
    </row>
    <row r="303" spans="1:6" ht="22.5" hidden="1" outlineLevel="5" x14ac:dyDescent="0.2">
      <c r="A303" s="157" t="s">
        <v>239</v>
      </c>
      <c r="B303" s="158" t="s">
        <v>250</v>
      </c>
      <c r="C303" s="159" t="s">
        <v>251</v>
      </c>
      <c r="D303" s="160">
        <v>36887051.060000002</v>
      </c>
    </row>
    <row r="304" spans="1:6" hidden="1" outlineLevel="7" x14ac:dyDescent="0.2">
      <c r="A304" s="163" t="s">
        <v>239</v>
      </c>
      <c r="B304" s="163" t="s">
        <v>250</v>
      </c>
      <c r="C304" s="164" t="s">
        <v>251</v>
      </c>
      <c r="D304" s="165">
        <v>36887051.060000002</v>
      </c>
    </row>
    <row r="305" spans="1:4" ht="112.5" hidden="1" outlineLevel="5" x14ac:dyDescent="0.2">
      <c r="A305" s="157" t="s">
        <v>239</v>
      </c>
      <c r="B305" s="158" t="s">
        <v>252</v>
      </c>
      <c r="C305" s="166" t="s">
        <v>249</v>
      </c>
      <c r="D305" s="160">
        <v>360196.2</v>
      </c>
    </row>
    <row r="306" spans="1:4" ht="101.25" hidden="1" outlineLevel="7" x14ac:dyDescent="0.2">
      <c r="A306" s="163" t="s">
        <v>239</v>
      </c>
      <c r="B306" s="163" t="s">
        <v>252</v>
      </c>
      <c r="C306" s="167" t="s">
        <v>249</v>
      </c>
      <c r="D306" s="165">
        <v>360196.2</v>
      </c>
    </row>
    <row r="307" spans="1:4" ht="22.5" hidden="1" outlineLevel="4" x14ac:dyDescent="0.2">
      <c r="A307" s="157" t="s">
        <v>239</v>
      </c>
      <c r="B307" s="158" t="s">
        <v>253</v>
      </c>
      <c r="C307" s="159" t="s">
        <v>87</v>
      </c>
      <c r="D307" s="160">
        <v>23874237.109999999</v>
      </c>
    </row>
    <row r="308" spans="1:4" ht="22.5" hidden="1" outlineLevel="7" x14ac:dyDescent="0.2">
      <c r="A308" s="163" t="s">
        <v>239</v>
      </c>
      <c r="B308" s="163" t="s">
        <v>253</v>
      </c>
      <c r="C308" s="164" t="s">
        <v>87</v>
      </c>
      <c r="D308" s="165">
        <v>23874237.109999999</v>
      </c>
    </row>
    <row r="309" spans="1:4" ht="123.75" hidden="1" outlineLevel="3" x14ac:dyDescent="0.2">
      <c r="A309" s="157" t="s">
        <v>239</v>
      </c>
      <c r="B309" s="158" t="s">
        <v>254</v>
      </c>
      <c r="C309" s="166" t="s">
        <v>691</v>
      </c>
      <c r="D309" s="160">
        <v>350400200</v>
      </c>
    </row>
    <row r="310" spans="1:4" ht="78.75" hidden="1" outlineLevel="4" x14ac:dyDescent="0.2">
      <c r="A310" s="157" t="s">
        <v>239</v>
      </c>
      <c r="B310" s="158" t="s">
        <v>690</v>
      </c>
      <c r="C310" s="159" t="s">
        <v>255</v>
      </c>
      <c r="D310" s="160">
        <v>135000</v>
      </c>
    </row>
    <row r="311" spans="1:4" ht="67.5" hidden="1" outlineLevel="7" x14ac:dyDescent="0.2">
      <c r="A311" s="163" t="s">
        <v>239</v>
      </c>
      <c r="B311" s="163" t="s">
        <v>690</v>
      </c>
      <c r="C311" s="164" t="s">
        <v>255</v>
      </c>
      <c r="D311" s="165">
        <v>135000</v>
      </c>
    </row>
    <row r="312" spans="1:4" ht="78.75" hidden="1" outlineLevel="4" x14ac:dyDescent="0.2">
      <c r="A312" s="157" t="s">
        <v>239</v>
      </c>
      <c r="B312" s="158" t="s">
        <v>256</v>
      </c>
      <c r="C312" s="159" t="s">
        <v>257</v>
      </c>
      <c r="D312" s="160">
        <v>32474000</v>
      </c>
    </row>
    <row r="313" spans="1:4" ht="78.75" hidden="1" outlineLevel="7" x14ac:dyDescent="0.2">
      <c r="A313" s="163" t="s">
        <v>239</v>
      </c>
      <c r="B313" s="163" t="s">
        <v>256</v>
      </c>
      <c r="C313" s="164" t="s">
        <v>257</v>
      </c>
      <c r="D313" s="165">
        <v>32474000</v>
      </c>
    </row>
    <row r="314" spans="1:4" ht="225" hidden="1" outlineLevel="4" x14ac:dyDescent="0.2">
      <c r="A314" s="157" t="s">
        <v>239</v>
      </c>
      <c r="B314" s="158" t="s">
        <v>258</v>
      </c>
      <c r="C314" s="166" t="s">
        <v>259</v>
      </c>
      <c r="D314" s="160">
        <v>441700</v>
      </c>
    </row>
    <row r="315" spans="1:4" ht="180" hidden="1" outlineLevel="7" x14ac:dyDescent="0.2">
      <c r="A315" s="163" t="s">
        <v>239</v>
      </c>
      <c r="B315" s="163" t="s">
        <v>258</v>
      </c>
      <c r="C315" s="167" t="s">
        <v>259</v>
      </c>
      <c r="D315" s="165">
        <v>441700</v>
      </c>
    </row>
    <row r="316" spans="1:4" ht="90" hidden="1" outlineLevel="4" x14ac:dyDescent="0.2">
      <c r="A316" s="157" t="s">
        <v>239</v>
      </c>
      <c r="B316" s="158" t="s">
        <v>260</v>
      </c>
      <c r="C316" s="159" t="s">
        <v>261</v>
      </c>
      <c r="D316" s="160">
        <v>9556100</v>
      </c>
    </row>
    <row r="317" spans="1:4" ht="90" hidden="1" outlineLevel="7" x14ac:dyDescent="0.2">
      <c r="A317" s="163" t="s">
        <v>239</v>
      </c>
      <c r="B317" s="163" t="s">
        <v>260</v>
      </c>
      <c r="C317" s="164" t="s">
        <v>261</v>
      </c>
      <c r="D317" s="165">
        <v>9556100</v>
      </c>
    </row>
    <row r="318" spans="1:4" ht="45" hidden="1" outlineLevel="4" x14ac:dyDescent="0.2">
      <c r="A318" s="157" t="s">
        <v>239</v>
      </c>
      <c r="B318" s="158" t="s">
        <v>262</v>
      </c>
      <c r="C318" s="159" t="s">
        <v>107</v>
      </c>
      <c r="D318" s="160">
        <v>341000</v>
      </c>
    </row>
    <row r="319" spans="1:4" ht="45" hidden="1" outlineLevel="7" x14ac:dyDescent="0.2">
      <c r="A319" s="163" t="s">
        <v>239</v>
      </c>
      <c r="B319" s="163" t="s">
        <v>262</v>
      </c>
      <c r="C319" s="164" t="s">
        <v>107</v>
      </c>
      <c r="D319" s="165">
        <v>341000</v>
      </c>
    </row>
    <row r="320" spans="1:4" ht="101.25" hidden="1" outlineLevel="4" x14ac:dyDescent="0.2">
      <c r="A320" s="157" t="s">
        <v>239</v>
      </c>
      <c r="B320" s="158" t="s">
        <v>263</v>
      </c>
      <c r="C320" s="159" t="s">
        <v>264</v>
      </c>
      <c r="D320" s="160">
        <v>7779600</v>
      </c>
    </row>
    <row r="321" spans="1:4" ht="101.25" hidden="1" outlineLevel="7" x14ac:dyDescent="0.2">
      <c r="A321" s="163" t="s">
        <v>239</v>
      </c>
      <c r="B321" s="163" t="s">
        <v>263</v>
      </c>
      <c r="C321" s="164" t="s">
        <v>264</v>
      </c>
      <c r="D321" s="165">
        <v>7779600</v>
      </c>
    </row>
    <row r="322" spans="1:4" ht="157.5" hidden="1" outlineLevel="4" x14ac:dyDescent="0.2">
      <c r="A322" s="157" t="s">
        <v>239</v>
      </c>
      <c r="B322" s="158" t="s">
        <v>265</v>
      </c>
      <c r="C322" s="166" t="s">
        <v>266</v>
      </c>
      <c r="D322" s="160">
        <v>250052400</v>
      </c>
    </row>
    <row r="323" spans="1:4" ht="123.75" hidden="1" outlineLevel="7" x14ac:dyDescent="0.2">
      <c r="A323" s="163" t="s">
        <v>239</v>
      </c>
      <c r="B323" s="163" t="s">
        <v>265</v>
      </c>
      <c r="C323" s="167" t="s">
        <v>266</v>
      </c>
      <c r="D323" s="165">
        <v>250052400</v>
      </c>
    </row>
    <row r="324" spans="1:4" ht="112.5" hidden="1" outlineLevel="4" x14ac:dyDescent="0.2">
      <c r="A324" s="157" t="s">
        <v>239</v>
      </c>
      <c r="B324" s="158" t="s">
        <v>267</v>
      </c>
      <c r="C324" s="166" t="s">
        <v>268</v>
      </c>
      <c r="D324" s="160">
        <v>2172000</v>
      </c>
    </row>
    <row r="325" spans="1:4" ht="101.25" hidden="1" outlineLevel="7" x14ac:dyDescent="0.2">
      <c r="A325" s="163" t="s">
        <v>239</v>
      </c>
      <c r="B325" s="163" t="s">
        <v>267</v>
      </c>
      <c r="C325" s="167" t="s">
        <v>268</v>
      </c>
      <c r="D325" s="165">
        <v>2172000</v>
      </c>
    </row>
    <row r="326" spans="1:4" ht="90" hidden="1" outlineLevel="4" x14ac:dyDescent="0.2">
      <c r="A326" s="157" t="s">
        <v>239</v>
      </c>
      <c r="B326" s="158" t="s">
        <v>269</v>
      </c>
      <c r="C326" s="159" t="s">
        <v>270</v>
      </c>
      <c r="D326" s="160">
        <v>40164600</v>
      </c>
    </row>
    <row r="327" spans="1:4" ht="90" hidden="1" outlineLevel="7" x14ac:dyDescent="0.2">
      <c r="A327" s="163" t="s">
        <v>239</v>
      </c>
      <c r="B327" s="163" t="s">
        <v>269</v>
      </c>
      <c r="C327" s="164" t="s">
        <v>270</v>
      </c>
      <c r="D327" s="165">
        <v>40164600</v>
      </c>
    </row>
    <row r="328" spans="1:4" ht="101.25" hidden="1" outlineLevel="4" x14ac:dyDescent="0.2">
      <c r="A328" s="157" t="s">
        <v>239</v>
      </c>
      <c r="B328" s="158" t="s">
        <v>689</v>
      </c>
      <c r="C328" s="159" t="s">
        <v>688</v>
      </c>
      <c r="D328" s="160">
        <v>6933100</v>
      </c>
    </row>
    <row r="329" spans="1:4" ht="101.25" hidden="1" outlineLevel="7" x14ac:dyDescent="0.2">
      <c r="A329" s="163" t="s">
        <v>239</v>
      </c>
      <c r="B329" s="163" t="s">
        <v>689</v>
      </c>
      <c r="C329" s="164" t="s">
        <v>688</v>
      </c>
      <c r="D329" s="165">
        <v>6933100</v>
      </c>
    </row>
    <row r="330" spans="1:4" ht="67.5" hidden="1" outlineLevel="4" x14ac:dyDescent="0.2">
      <c r="A330" s="157" t="s">
        <v>239</v>
      </c>
      <c r="B330" s="158" t="s">
        <v>687</v>
      </c>
      <c r="C330" s="159" t="s">
        <v>686</v>
      </c>
      <c r="D330" s="160">
        <v>350700</v>
      </c>
    </row>
    <row r="331" spans="1:4" ht="56.25" hidden="1" outlineLevel="7" x14ac:dyDescent="0.2">
      <c r="A331" s="163" t="s">
        <v>239</v>
      </c>
      <c r="B331" s="163" t="s">
        <v>687</v>
      </c>
      <c r="C331" s="164" t="s">
        <v>686</v>
      </c>
      <c r="D331" s="165">
        <v>350700</v>
      </c>
    </row>
    <row r="332" spans="1:4" ht="101.25" hidden="1" outlineLevel="3" x14ac:dyDescent="0.2">
      <c r="A332" s="157" t="s">
        <v>239</v>
      </c>
      <c r="B332" s="158" t="s">
        <v>271</v>
      </c>
      <c r="C332" s="159" t="s">
        <v>272</v>
      </c>
      <c r="D332" s="160">
        <v>1492000</v>
      </c>
    </row>
    <row r="333" spans="1:4" ht="56.25" hidden="1" outlineLevel="4" x14ac:dyDescent="0.2">
      <c r="A333" s="157" t="s">
        <v>239</v>
      </c>
      <c r="B333" s="158" t="s">
        <v>273</v>
      </c>
      <c r="C333" s="159" t="s">
        <v>274</v>
      </c>
      <c r="D333" s="160">
        <v>522000</v>
      </c>
    </row>
    <row r="334" spans="1:4" ht="45" hidden="1" outlineLevel="7" x14ac:dyDescent="0.2">
      <c r="A334" s="163" t="s">
        <v>239</v>
      </c>
      <c r="B334" s="163" t="s">
        <v>273</v>
      </c>
      <c r="C334" s="164" t="s">
        <v>274</v>
      </c>
      <c r="D334" s="165">
        <v>522000</v>
      </c>
    </row>
    <row r="335" spans="1:4" ht="67.5" hidden="1" outlineLevel="4" x14ac:dyDescent="0.2">
      <c r="A335" s="157" t="s">
        <v>239</v>
      </c>
      <c r="B335" s="158" t="s">
        <v>275</v>
      </c>
      <c r="C335" s="159" t="s">
        <v>276</v>
      </c>
      <c r="D335" s="160">
        <v>970000</v>
      </c>
    </row>
    <row r="336" spans="1:4" ht="67.5" hidden="1" outlineLevel="7" x14ac:dyDescent="0.2">
      <c r="A336" s="163" t="s">
        <v>239</v>
      </c>
      <c r="B336" s="163" t="s">
        <v>275</v>
      </c>
      <c r="C336" s="164" t="s">
        <v>276</v>
      </c>
      <c r="D336" s="165">
        <v>970000</v>
      </c>
    </row>
    <row r="337" spans="1:4" ht="45" hidden="1" outlineLevel="3" x14ac:dyDescent="0.2">
      <c r="A337" s="157" t="s">
        <v>239</v>
      </c>
      <c r="B337" s="158" t="s">
        <v>277</v>
      </c>
      <c r="C337" s="159" t="s">
        <v>278</v>
      </c>
      <c r="D337" s="160">
        <v>2044754.8</v>
      </c>
    </row>
    <row r="338" spans="1:4" ht="22.5" hidden="1" outlineLevel="4" x14ac:dyDescent="0.2">
      <c r="A338" s="157" t="s">
        <v>239</v>
      </c>
      <c r="B338" s="158" t="s">
        <v>279</v>
      </c>
      <c r="C338" s="159" t="s">
        <v>280</v>
      </c>
      <c r="D338" s="160">
        <v>1738000</v>
      </c>
    </row>
    <row r="339" spans="1:4" ht="22.5" hidden="1" outlineLevel="7" x14ac:dyDescent="0.2">
      <c r="A339" s="163" t="s">
        <v>239</v>
      </c>
      <c r="B339" s="163" t="s">
        <v>279</v>
      </c>
      <c r="C339" s="164" t="s">
        <v>280</v>
      </c>
      <c r="D339" s="165">
        <v>1738000</v>
      </c>
    </row>
    <row r="340" spans="1:4" ht="22.5" hidden="1" outlineLevel="4" x14ac:dyDescent="0.2">
      <c r="A340" s="157" t="s">
        <v>239</v>
      </c>
      <c r="B340" s="158" t="s">
        <v>281</v>
      </c>
      <c r="C340" s="159" t="s">
        <v>280</v>
      </c>
      <c r="D340" s="160">
        <v>306754.8</v>
      </c>
    </row>
    <row r="341" spans="1:4" ht="22.5" hidden="1" outlineLevel="7" x14ac:dyDescent="0.2">
      <c r="A341" s="163" t="s">
        <v>239</v>
      </c>
      <c r="B341" s="163" t="s">
        <v>281</v>
      </c>
      <c r="C341" s="164" t="s">
        <v>280</v>
      </c>
      <c r="D341" s="165">
        <v>306754.8</v>
      </c>
    </row>
    <row r="342" spans="1:4" ht="90" hidden="1" outlineLevel="3" x14ac:dyDescent="0.2">
      <c r="A342" s="157" t="s">
        <v>239</v>
      </c>
      <c r="B342" s="158" t="s">
        <v>282</v>
      </c>
      <c r="C342" s="159" t="s">
        <v>283</v>
      </c>
      <c r="D342" s="160">
        <v>528362.89</v>
      </c>
    </row>
    <row r="343" spans="1:4" ht="45" hidden="1" outlineLevel="4" x14ac:dyDescent="0.2">
      <c r="A343" s="157" t="s">
        <v>239</v>
      </c>
      <c r="B343" s="158" t="s">
        <v>685</v>
      </c>
      <c r="C343" s="159" t="s">
        <v>284</v>
      </c>
      <c r="D343" s="160">
        <v>528362.89</v>
      </c>
    </row>
    <row r="344" spans="1:4" ht="33.75" hidden="1" outlineLevel="7" x14ac:dyDescent="0.2">
      <c r="A344" s="163" t="s">
        <v>239</v>
      </c>
      <c r="B344" s="163" t="s">
        <v>685</v>
      </c>
      <c r="C344" s="164" t="s">
        <v>284</v>
      </c>
      <c r="D344" s="165">
        <v>528362.89</v>
      </c>
    </row>
    <row r="345" spans="1:4" ht="112.5" hidden="1" outlineLevel="3" x14ac:dyDescent="0.2">
      <c r="A345" s="157" t="s">
        <v>239</v>
      </c>
      <c r="B345" s="158" t="s">
        <v>285</v>
      </c>
      <c r="C345" s="159" t="s">
        <v>286</v>
      </c>
      <c r="D345" s="160">
        <v>16645500</v>
      </c>
    </row>
    <row r="346" spans="1:4" ht="146.25" hidden="1" outlineLevel="4" x14ac:dyDescent="0.2">
      <c r="A346" s="157" t="s">
        <v>239</v>
      </c>
      <c r="B346" s="158" t="s">
        <v>287</v>
      </c>
      <c r="C346" s="166" t="s">
        <v>684</v>
      </c>
      <c r="D346" s="160">
        <v>16645500</v>
      </c>
    </row>
    <row r="347" spans="1:4" ht="135" hidden="1" outlineLevel="7" x14ac:dyDescent="0.2">
      <c r="A347" s="163" t="s">
        <v>239</v>
      </c>
      <c r="B347" s="163" t="s">
        <v>287</v>
      </c>
      <c r="C347" s="167" t="s">
        <v>684</v>
      </c>
      <c r="D347" s="165">
        <v>16645500</v>
      </c>
    </row>
    <row r="348" spans="1:4" ht="67.5" hidden="1" outlineLevel="3" x14ac:dyDescent="0.2">
      <c r="A348" s="157" t="s">
        <v>239</v>
      </c>
      <c r="B348" s="158" t="s">
        <v>288</v>
      </c>
      <c r="C348" s="159" t="s">
        <v>289</v>
      </c>
      <c r="D348" s="160">
        <v>7278000</v>
      </c>
    </row>
    <row r="349" spans="1:4" ht="56.25" hidden="1" outlineLevel="4" x14ac:dyDescent="0.2">
      <c r="A349" s="157" t="s">
        <v>239</v>
      </c>
      <c r="B349" s="158" t="s">
        <v>290</v>
      </c>
      <c r="C349" s="159" t="s">
        <v>291</v>
      </c>
      <c r="D349" s="160">
        <v>7278000</v>
      </c>
    </row>
    <row r="350" spans="1:4" ht="56.25" hidden="1" outlineLevel="7" x14ac:dyDescent="0.2">
      <c r="A350" s="163" t="s">
        <v>239</v>
      </c>
      <c r="B350" s="163" t="s">
        <v>290</v>
      </c>
      <c r="C350" s="164" t="s">
        <v>291</v>
      </c>
      <c r="D350" s="165">
        <v>7278000</v>
      </c>
    </row>
    <row r="351" spans="1:4" ht="78.75" hidden="1" outlineLevel="3" x14ac:dyDescent="0.2">
      <c r="A351" s="157" t="s">
        <v>239</v>
      </c>
      <c r="B351" s="158" t="s">
        <v>683</v>
      </c>
      <c r="C351" s="159" t="s">
        <v>682</v>
      </c>
      <c r="D351" s="160">
        <v>18920</v>
      </c>
    </row>
    <row r="352" spans="1:4" ht="33.75" hidden="1" outlineLevel="4" x14ac:dyDescent="0.2">
      <c r="A352" s="157" t="s">
        <v>239</v>
      </c>
      <c r="B352" s="158" t="s">
        <v>681</v>
      </c>
      <c r="C352" s="159" t="s">
        <v>679</v>
      </c>
      <c r="D352" s="160">
        <v>18900</v>
      </c>
    </row>
    <row r="353" spans="1:4" ht="33.75" hidden="1" outlineLevel="7" x14ac:dyDescent="0.2">
      <c r="A353" s="163" t="s">
        <v>239</v>
      </c>
      <c r="B353" s="163" t="s">
        <v>681</v>
      </c>
      <c r="C353" s="164" t="s">
        <v>679</v>
      </c>
      <c r="D353" s="165">
        <v>18900</v>
      </c>
    </row>
    <row r="354" spans="1:4" ht="33.75" hidden="1" outlineLevel="4" x14ac:dyDescent="0.2">
      <c r="A354" s="157" t="s">
        <v>239</v>
      </c>
      <c r="B354" s="158" t="s">
        <v>680</v>
      </c>
      <c r="C354" s="159" t="s">
        <v>679</v>
      </c>
      <c r="D354" s="160">
        <v>20</v>
      </c>
    </row>
    <row r="355" spans="1:4" ht="33.75" hidden="1" outlineLevel="7" x14ac:dyDescent="0.2">
      <c r="A355" s="163" t="s">
        <v>239</v>
      </c>
      <c r="B355" s="163" t="s">
        <v>680</v>
      </c>
      <c r="C355" s="164" t="s">
        <v>679</v>
      </c>
      <c r="D355" s="165">
        <v>20</v>
      </c>
    </row>
    <row r="356" spans="1:4" ht="22.5" hidden="1" outlineLevel="2" collapsed="1" x14ac:dyDescent="0.2">
      <c r="A356" s="157" t="s">
        <v>239</v>
      </c>
      <c r="B356" s="158" t="s">
        <v>678</v>
      </c>
      <c r="C356" s="159" t="s">
        <v>639</v>
      </c>
      <c r="D356" s="160">
        <v>4589693</v>
      </c>
    </row>
    <row r="357" spans="1:4" ht="22.5" hidden="1" outlineLevel="3" x14ac:dyDescent="0.2">
      <c r="A357" s="157" t="s">
        <v>239</v>
      </c>
      <c r="B357" s="158" t="s">
        <v>292</v>
      </c>
      <c r="C357" s="159" t="s">
        <v>293</v>
      </c>
      <c r="D357" s="160">
        <v>2595912</v>
      </c>
    </row>
    <row r="358" spans="1:4" ht="67.5" hidden="1" outlineLevel="4" x14ac:dyDescent="0.2">
      <c r="A358" s="157" t="s">
        <v>239</v>
      </c>
      <c r="B358" s="158" t="s">
        <v>294</v>
      </c>
      <c r="C358" s="159" t="s">
        <v>295</v>
      </c>
      <c r="D358" s="160">
        <v>550100</v>
      </c>
    </row>
    <row r="359" spans="1:4" ht="56.25" hidden="1" outlineLevel="7" x14ac:dyDescent="0.2">
      <c r="A359" s="163" t="s">
        <v>239</v>
      </c>
      <c r="B359" s="163" t="s">
        <v>294</v>
      </c>
      <c r="C359" s="164" t="s">
        <v>295</v>
      </c>
      <c r="D359" s="165">
        <v>550100</v>
      </c>
    </row>
    <row r="360" spans="1:4" ht="67.5" hidden="1" outlineLevel="4" x14ac:dyDescent="0.2">
      <c r="A360" s="157" t="s">
        <v>239</v>
      </c>
      <c r="B360" s="158" t="s">
        <v>677</v>
      </c>
      <c r="C360" s="159" t="s">
        <v>676</v>
      </c>
      <c r="D360" s="160">
        <v>2045812</v>
      </c>
    </row>
    <row r="361" spans="1:4" ht="56.25" hidden="1" outlineLevel="7" x14ac:dyDescent="0.2">
      <c r="A361" s="163" t="s">
        <v>239</v>
      </c>
      <c r="B361" s="163" t="s">
        <v>677</v>
      </c>
      <c r="C361" s="164" t="s">
        <v>676</v>
      </c>
      <c r="D361" s="165">
        <v>2045812</v>
      </c>
    </row>
    <row r="362" spans="1:4" ht="33.75" hidden="1" outlineLevel="3" x14ac:dyDescent="0.2">
      <c r="A362" s="157" t="s">
        <v>239</v>
      </c>
      <c r="B362" s="158" t="s">
        <v>296</v>
      </c>
      <c r="C362" s="159" t="s">
        <v>297</v>
      </c>
      <c r="D362" s="160">
        <v>1993781</v>
      </c>
    </row>
    <row r="363" spans="1:4" ht="90" hidden="1" outlineLevel="4" x14ac:dyDescent="0.2">
      <c r="A363" s="157" t="s">
        <v>239</v>
      </c>
      <c r="B363" s="158" t="s">
        <v>675</v>
      </c>
      <c r="C363" s="159" t="s">
        <v>674</v>
      </c>
      <c r="D363" s="160">
        <v>1993781</v>
      </c>
    </row>
    <row r="364" spans="1:4" ht="67.5" hidden="1" outlineLevel="7" x14ac:dyDescent="0.2">
      <c r="A364" s="163" t="s">
        <v>239</v>
      </c>
      <c r="B364" s="163" t="s">
        <v>675</v>
      </c>
      <c r="C364" s="164" t="s">
        <v>674</v>
      </c>
      <c r="D364" s="165">
        <v>1993781</v>
      </c>
    </row>
    <row r="365" spans="1:4" ht="45" hidden="1" outlineLevel="2" collapsed="1" x14ac:dyDescent="0.2">
      <c r="A365" s="157" t="s">
        <v>239</v>
      </c>
      <c r="B365" s="158" t="s">
        <v>298</v>
      </c>
      <c r="C365" s="159" t="s">
        <v>299</v>
      </c>
      <c r="D365" s="160">
        <v>127370422.75</v>
      </c>
    </row>
    <row r="366" spans="1:4" ht="78.75" hidden="1" outlineLevel="3" x14ac:dyDescent="0.2">
      <c r="A366" s="157" t="s">
        <v>239</v>
      </c>
      <c r="B366" s="158" t="s">
        <v>300</v>
      </c>
      <c r="C366" s="159" t="s">
        <v>304</v>
      </c>
      <c r="D366" s="160">
        <v>110581445.42</v>
      </c>
    </row>
    <row r="367" spans="1:4" ht="90" hidden="1" outlineLevel="4" x14ac:dyDescent="0.2">
      <c r="A367" s="157" t="s">
        <v>239</v>
      </c>
      <c r="B367" s="158" t="s">
        <v>673</v>
      </c>
      <c r="C367" s="159" t="s">
        <v>669</v>
      </c>
      <c r="D367" s="160">
        <v>4048430</v>
      </c>
    </row>
    <row r="368" spans="1:4" ht="78.75" hidden="1" outlineLevel="7" x14ac:dyDescent="0.2">
      <c r="A368" s="163" t="s">
        <v>239</v>
      </c>
      <c r="B368" s="163" t="s">
        <v>673</v>
      </c>
      <c r="C368" s="164" t="s">
        <v>669</v>
      </c>
      <c r="D368" s="165">
        <v>4048430</v>
      </c>
    </row>
    <row r="369" spans="1:4" ht="90" hidden="1" outlineLevel="4" x14ac:dyDescent="0.2">
      <c r="A369" s="157" t="s">
        <v>239</v>
      </c>
      <c r="B369" s="158" t="s">
        <v>672</v>
      </c>
      <c r="C369" s="159" t="s">
        <v>671</v>
      </c>
      <c r="D369" s="160">
        <v>106523957.93000001</v>
      </c>
    </row>
    <row r="370" spans="1:4" ht="78.75" hidden="1" outlineLevel="7" x14ac:dyDescent="0.2">
      <c r="A370" s="163" t="s">
        <v>239</v>
      </c>
      <c r="B370" s="163" t="s">
        <v>672</v>
      </c>
      <c r="C370" s="164" t="s">
        <v>671</v>
      </c>
      <c r="D370" s="165">
        <v>106523957.93000001</v>
      </c>
    </row>
    <row r="371" spans="1:4" ht="90" hidden="1" outlineLevel="4" x14ac:dyDescent="0.2">
      <c r="A371" s="157" t="s">
        <v>239</v>
      </c>
      <c r="B371" s="158" t="s">
        <v>670</v>
      </c>
      <c r="C371" s="159" t="s">
        <v>669</v>
      </c>
      <c r="D371" s="160">
        <v>9057.49</v>
      </c>
    </row>
    <row r="372" spans="1:4" ht="78.75" hidden="1" outlineLevel="7" x14ac:dyDescent="0.2">
      <c r="A372" s="163" t="s">
        <v>239</v>
      </c>
      <c r="B372" s="163" t="s">
        <v>670</v>
      </c>
      <c r="C372" s="164" t="s">
        <v>669</v>
      </c>
      <c r="D372" s="165">
        <v>9057.49</v>
      </c>
    </row>
    <row r="373" spans="1:4" ht="67.5" hidden="1" outlineLevel="3" x14ac:dyDescent="0.2">
      <c r="A373" s="157" t="s">
        <v>239</v>
      </c>
      <c r="B373" s="158" t="s">
        <v>303</v>
      </c>
      <c r="C373" s="159" t="s">
        <v>668</v>
      </c>
      <c r="D373" s="160">
        <v>7658923.3300000001</v>
      </c>
    </row>
    <row r="374" spans="1:4" ht="90" hidden="1" outlineLevel="4" x14ac:dyDescent="0.2">
      <c r="A374" s="157" t="s">
        <v>239</v>
      </c>
      <c r="B374" s="158" t="s">
        <v>667</v>
      </c>
      <c r="C374" s="159" t="s">
        <v>666</v>
      </c>
      <c r="D374" s="160">
        <v>7658923.3300000001</v>
      </c>
    </row>
    <row r="375" spans="1:4" ht="90" hidden="1" outlineLevel="7" x14ac:dyDescent="0.2">
      <c r="A375" s="163" t="s">
        <v>239</v>
      </c>
      <c r="B375" s="163" t="s">
        <v>667</v>
      </c>
      <c r="C375" s="164" t="s">
        <v>666</v>
      </c>
      <c r="D375" s="165">
        <v>7658923.3300000001</v>
      </c>
    </row>
    <row r="376" spans="1:4" ht="78.75" hidden="1" outlineLevel="3" x14ac:dyDescent="0.2">
      <c r="A376" s="157" t="s">
        <v>239</v>
      </c>
      <c r="B376" s="158" t="s">
        <v>665</v>
      </c>
      <c r="C376" s="159" t="s">
        <v>304</v>
      </c>
      <c r="D376" s="160">
        <v>3074554</v>
      </c>
    </row>
    <row r="377" spans="1:4" ht="135" hidden="1" outlineLevel="4" x14ac:dyDescent="0.2">
      <c r="A377" s="157" t="s">
        <v>239</v>
      </c>
      <c r="B377" s="158" t="s">
        <v>664</v>
      </c>
      <c r="C377" s="166" t="s">
        <v>305</v>
      </c>
      <c r="D377" s="160">
        <v>2717290.83</v>
      </c>
    </row>
    <row r="378" spans="1:4" ht="123.75" hidden="1" outlineLevel="7" x14ac:dyDescent="0.2">
      <c r="A378" s="163" t="s">
        <v>239</v>
      </c>
      <c r="B378" s="163" t="s">
        <v>664</v>
      </c>
      <c r="C378" s="167" t="s">
        <v>305</v>
      </c>
      <c r="D378" s="165">
        <v>2717290.83</v>
      </c>
    </row>
    <row r="379" spans="1:4" ht="135" hidden="1" outlineLevel="4" x14ac:dyDescent="0.2">
      <c r="A379" s="157" t="s">
        <v>239</v>
      </c>
      <c r="B379" s="158" t="s">
        <v>663</v>
      </c>
      <c r="C379" s="166" t="s">
        <v>305</v>
      </c>
      <c r="D379" s="160">
        <v>357263.17</v>
      </c>
    </row>
    <row r="380" spans="1:4" ht="123.75" hidden="1" outlineLevel="7" x14ac:dyDescent="0.2">
      <c r="A380" s="163" t="s">
        <v>239</v>
      </c>
      <c r="B380" s="163" t="s">
        <v>663</v>
      </c>
      <c r="C380" s="167" t="s">
        <v>305</v>
      </c>
      <c r="D380" s="165">
        <v>357263.17</v>
      </c>
    </row>
    <row r="381" spans="1:4" ht="56.25" hidden="1" outlineLevel="3" x14ac:dyDescent="0.2">
      <c r="A381" s="157" t="s">
        <v>239</v>
      </c>
      <c r="B381" s="158" t="s">
        <v>662</v>
      </c>
      <c r="C381" s="159" t="s">
        <v>301</v>
      </c>
      <c r="D381" s="160">
        <v>5955500</v>
      </c>
    </row>
    <row r="382" spans="1:4" ht="45" hidden="1" outlineLevel="4" x14ac:dyDescent="0.2">
      <c r="A382" s="157" t="s">
        <v>239</v>
      </c>
      <c r="B382" s="158" t="s">
        <v>661</v>
      </c>
      <c r="C382" s="159" t="s">
        <v>302</v>
      </c>
      <c r="D382" s="160">
        <v>955500</v>
      </c>
    </row>
    <row r="383" spans="1:4" ht="45" hidden="1" outlineLevel="7" x14ac:dyDescent="0.2">
      <c r="A383" s="163" t="s">
        <v>239</v>
      </c>
      <c r="B383" s="163" t="s">
        <v>661</v>
      </c>
      <c r="C383" s="164" t="s">
        <v>302</v>
      </c>
      <c r="D383" s="165">
        <v>955500</v>
      </c>
    </row>
    <row r="384" spans="1:4" ht="33.75" hidden="1" outlineLevel="4" x14ac:dyDescent="0.2">
      <c r="A384" s="157" t="s">
        <v>239</v>
      </c>
      <c r="B384" s="158" t="s">
        <v>660</v>
      </c>
      <c r="C384" s="159" t="s">
        <v>659</v>
      </c>
      <c r="D384" s="160">
        <v>5000000</v>
      </c>
    </row>
    <row r="385" spans="1:4" ht="33.75" hidden="1" outlineLevel="7" x14ac:dyDescent="0.2">
      <c r="A385" s="163" t="s">
        <v>239</v>
      </c>
      <c r="B385" s="163" t="s">
        <v>660</v>
      </c>
      <c r="C385" s="164" t="s">
        <v>659</v>
      </c>
      <c r="D385" s="165">
        <v>5000000</v>
      </c>
    </row>
    <row r="386" spans="1:4" ht="67.5" hidden="1" outlineLevel="3" x14ac:dyDescent="0.2">
      <c r="A386" s="157" t="s">
        <v>239</v>
      </c>
      <c r="B386" s="158" t="s">
        <v>658</v>
      </c>
      <c r="C386" s="159" t="s">
        <v>657</v>
      </c>
      <c r="D386" s="160">
        <v>100000</v>
      </c>
    </row>
    <row r="387" spans="1:4" ht="45" hidden="1" outlineLevel="4" x14ac:dyDescent="0.2">
      <c r="A387" s="157" t="s">
        <v>239</v>
      </c>
      <c r="B387" s="158" t="s">
        <v>656</v>
      </c>
      <c r="C387" s="159" t="s">
        <v>655</v>
      </c>
      <c r="D387" s="160">
        <v>100000</v>
      </c>
    </row>
    <row r="388" spans="1:4" ht="45" hidden="1" outlineLevel="7" x14ac:dyDescent="0.2">
      <c r="A388" s="163" t="s">
        <v>239</v>
      </c>
      <c r="B388" s="163" t="s">
        <v>656</v>
      </c>
      <c r="C388" s="164" t="s">
        <v>655</v>
      </c>
      <c r="D388" s="165">
        <v>100000</v>
      </c>
    </row>
    <row r="389" spans="1:4" ht="45" hidden="1" outlineLevel="2" collapsed="1" x14ac:dyDescent="0.2">
      <c r="A389" s="157" t="s">
        <v>239</v>
      </c>
      <c r="B389" s="158" t="s">
        <v>306</v>
      </c>
      <c r="C389" s="159" t="s">
        <v>307</v>
      </c>
      <c r="D389" s="160">
        <v>1176030</v>
      </c>
    </row>
    <row r="390" spans="1:4" ht="78.75" hidden="1" outlineLevel="3" x14ac:dyDescent="0.2">
      <c r="A390" s="157" t="s">
        <v>239</v>
      </c>
      <c r="B390" s="158" t="s">
        <v>308</v>
      </c>
      <c r="C390" s="159" t="s">
        <v>309</v>
      </c>
      <c r="D390" s="160">
        <v>1176030</v>
      </c>
    </row>
    <row r="391" spans="1:4" ht="45" hidden="1" outlineLevel="4" x14ac:dyDescent="0.2">
      <c r="A391" s="157" t="s">
        <v>239</v>
      </c>
      <c r="B391" s="158" t="s">
        <v>310</v>
      </c>
      <c r="C391" s="159" t="s">
        <v>311</v>
      </c>
      <c r="D391" s="160">
        <v>1176030</v>
      </c>
    </row>
    <row r="392" spans="1:4" ht="33.75" hidden="1" outlineLevel="7" x14ac:dyDescent="0.2">
      <c r="A392" s="163" t="s">
        <v>239</v>
      </c>
      <c r="B392" s="163" t="s">
        <v>310</v>
      </c>
      <c r="C392" s="164" t="s">
        <v>311</v>
      </c>
      <c r="D392" s="165">
        <v>1176030</v>
      </c>
    </row>
    <row r="393" spans="1:4" hidden="1" outlineLevel="2" collapsed="1" x14ac:dyDescent="0.2">
      <c r="A393" s="157" t="s">
        <v>239</v>
      </c>
      <c r="B393" s="158" t="s">
        <v>312</v>
      </c>
      <c r="C393" s="159" t="s">
        <v>133</v>
      </c>
      <c r="D393" s="160">
        <v>11119272.18</v>
      </c>
    </row>
    <row r="394" spans="1:4" ht="33.75" hidden="1" outlineLevel="3" x14ac:dyDescent="0.2">
      <c r="A394" s="157" t="s">
        <v>239</v>
      </c>
      <c r="B394" s="158" t="s">
        <v>313</v>
      </c>
      <c r="C394" s="159" t="s">
        <v>314</v>
      </c>
      <c r="D394" s="160">
        <v>7931786.4500000002</v>
      </c>
    </row>
    <row r="395" spans="1:4" ht="22.5" hidden="1" outlineLevel="7" x14ac:dyDescent="0.2">
      <c r="A395" s="163" t="s">
        <v>239</v>
      </c>
      <c r="B395" s="163" t="s">
        <v>313</v>
      </c>
      <c r="C395" s="164" t="s">
        <v>314</v>
      </c>
      <c r="D395" s="165">
        <v>7931786.4500000002</v>
      </c>
    </row>
    <row r="396" spans="1:4" ht="33.75" hidden="1" outlineLevel="3" x14ac:dyDescent="0.2">
      <c r="A396" s="157" t="s">
        <v>239</v>
      </c>
      <c r="B396" s="158" t="s">
        <v>315</v>
      </c>
      <c r="C396" s="159" t="s">
        <v>135</v>
      </c>
      <c r="D396" s="160">
        <v>3187485.73</v>
      </c>
    </row>
    <row r="397" spans="1:4" ht="33.75" hidden="1" outlineLevel="7" x14ac:dyDescent="0.2">
      <c r="A397" s="163" t="s">
        <v>239</v>
      </c>
      <c r="B397" s="163" t="s">
        <v>315</v>
      </c>
      <c r="C397" s="164" t="s">
        <v>135</v>
      </c>
      <c r="D397" s="165">
        <v>3187485.73</v>
      </c>
    </row>
    <row r="398" spans="1:4" ht="56.25" hidden="1" outlineLevel="1" collapsed="1" x14ac:dyDescent="0.2">
      <c r="A398" s="157" t="s">
        <v>239</v>
      </c>
      <c r="B398" s="158" t="s">
        <v>54</v>
      </c>
      <c r="C398" s="159" t="s">
        <v>55</v>
      </c>
      <c r="D398" s="160">
        <v>13868820.539999999</v>
      </c>
    </row>
    <row r="399" spans="1:4" ht="45" hidden="1" outlineLevel="2" collapsed="1" x14ac:dyDescent="0.2">
      <c r="A399" s="157" t="s">
        <v>239</v>
      </c>
      <c r="B399" s="158" t="s">
        <v>56</v>
      </c>
      <c r="C399" s="159" t="s">
        <v>57</v>
      </c>
      <c r="D399" s="160">
        <v>13495764.939999999</v>
      </c>
    </row>
    <row r="400" spans="1:4" ht="33.75" hidden="1" outlineLevel="3" x14ac:dyDescent="0.2">
      <c r="A400" s="157" t="s">
        <v>239</v>
      </c>
      <c r="B400" s="158" t="s">
        <v>58</v>
      </c>
      <c r="C400" s="159" t="s">
        <v>59</v>
      </c>
      <c r="D400" s="160">
        <v>88800</v>
      </c>
    </row>
    <row r="401" spans="1:4" ht="33.75" hidden="1" outlineLevel="4" x14ac:dyDescent="0.2">
      <c r="A401" s="157" t="s">
        <v>239</v>
      </c>
      <c r="B401" s="158" t="s">
        <v>654</v>
      </c>
      <c r="C401" s="159" t="s">
        <v>61</v>
      </c>
      <c r="D401" s="160">
        <v>30500</v>
      </c>
    </row>
    <row r="402" spans="1:4" ht="33.75" hidden="1" outlineLevel="7" x14ac:dyDescent="0.2">
      <c r="A402" s="163" t="s">
        <v>239</v>
      </c>
      <c r="B402" s="163" t="s">
        <v>654</v>
      </c>
      <c r="C402" s="164" t="s">
        <v>61</v>
      </c>
      <c r="D402" s="165">
        <v>30500</v>
      </c>
    </row>
    <row r="403" spans="1:4" ht="33.75" hidden="1" outlineLevel="4" x14ac:dyDescent="0.2">
      <c r="A403" s="157" t="s">
        <v>239</v>
      </c>
      <c r="B403" s="158" t="s">
        <v>60</v>
      </c>
      <c r="C403" s="159" t="s">
        <v>316</v>
      </c>
      <c r="D403" s="160">
        <v>58300</v>
      </c>
    </row>
    <row r="404" spans="1:4" ht="22.5" hidden="1" outlineLevel="7" x14ac:dyDescent="0.2">
      <c r="A404" s="163" t="s">
        <v>239</v>
      </c>
      <c r="B404" s="163" t="s">
        <v>60</v>
      </c>
      <c r="C404" s="164" t="s">
        <v>316</v>
      </c>
      <c r="D404" s="165">
        <v>58300</v>
      </c>
    </row>
    <row r="405" spans="1:4" ht="67.5" hidden="1" outlineLevel="3" x14ac:dyDescent="0.2">
      <c r="A405" s="157" t="s">
        <v>239</v>
      </c>
      <c r="B405" s="158" t="s">
        <v>67</v>
      </c>
      <c r="C405" s="159" t="s">
        <v>68</v>
      </c>
      <c r="D405" s="160">
        <v>9484710.3399999999</v>
      </c>
    </row>
    <row r="406" spans="1:4" ht="33.75" hidden="1" outlineLevel="4" x14ac:dyDescent="0.2">
      <c r="A406" s="157" t="s">
        <v>239</v>
      </c>
      <c r="B406" s="158" t="s">
        <v>653</v>
      </c>
      <c r="C406" s="159" t="s">
        <v>318</v>
      </c>
      <c r="D406" s="160">
        <v>8381120.3399999999</v>
      </c>
    </row>
    <row r="407" spans="1:4" ht="22.5" hidden="1" outlineLevel="7" x14ac:dyDescent="0.2">
      <c r="A407" s="163" t="s">
        <v>239</v>
      </c>
      <c r="B407" s="163" t="s">
        <v>653</v>
      </c>
      <c r="C407" s="164" t="s">
        <v>318</v>
      </c>
      <c r="D407" s="165">
        <v>8381120.3399999999</v>
      </c>
    </row>
    <row r="408" spans="1:4" ht="33.75" hidden="1" outlineLevel="4" x14ac:dyDescent="0.2">
      <c r="A408" s="157" t="s">
        <v>239</v>
      </c>
      <c r="B408" s="158" t="s">
        <v>652</v>
      </c>
      <c r="C408" s="159" t="s">
        <v>651</v>
      </c>
      <c r="D408" s="160">
        <v>400000</v>
      </c>
    </row>
    <row r="409" spans="1:4" ht="22.5" hidden="1" outlineLevel="7" x14ac:dyDescent="0.2">
      <c r="A409" s="163" t="s">
        <v>239</v>
      </c>
      <c r="B409" s="163" t="s">
        <v>652</v>
      </c>
      <c r="C409" s="164" t="s">
        <v>651</v>
      </c>
      <c r="D409" s="165">
        <v>400000</v>
      </c>
    </row>
    <row r="410" spans="1:4" ht="67.5" hidden="1" outlineLevel="4" x14ac:dyDescent="0.2">
      <c r="A410" s="157" t="s">
        <v>239</v>
      </c>
      <c r="B410" s="158" t="s">
        <v>650</v>
      </c>
      <c r="C410" s="159" t="s">
        <v>649</v>
      </c>
      <c r="D410" s="160">
        <v>403590</v>
      </c>
    </row>
    <row r="411" spans="1:4" ht="67.5" hidden="1" outlineLevel="7" x14ac:dyDescent="0.2">
      <c r="A411" s="163" t="s">
        <v>239</v>
      </c>
      <c r="B411" s="163" t="s">
        <v>650</v>
      </c>
      <c r="C411" s="164" t="s">
        <v>649</v>
      </c>
      <c r="D411" s="165">
        <v>403590</v>
      </c>
    </row>
    <row r="412" spans="1:4" ht="45" hidden="1" outlineLevel="4" x14ac:dyDescent="0.2">
      <c r="A412" s="157" t="s">
        <v>239</v>
      </c>
      <c r="B412" s="158" t="s">
        <v>648</v>
      </c>
      <c r="C412" s="159" t="s">
        <v>647</v>
      </c>
      <c r="D412" s="160">
        <v>300000</v>
      </c>
    </row>
    <row r="413" spans="1:4" ht="45" hidden="1" outlineLevel="7" x14ac:dyDescent="0.2">
      <c r="A413" s="163" t="s">
        <v>239</v>
      </c>
      <c r="B413" s="163" t="s">
        <v>648</v>
      </c>
      <c r="C413" s="164" t="s">
        <v>647</v>
      </c>
      <c r="D413" s="165">
        <v>300000</v>
      </c>
    </row>
    <row r="414" spans="1:4" ht="67.5" hidden="1" outlineLevel="3" x14ac:dyDescent="0.2">
      <c r="A414" s="157" t="s">
        <v>239</v>
      </c>
      <c r="B414" s="158" t="s">
        <v>319</v>
      </c>
      <c r="C414" s="159" t="s">
        <v>320</v>
      </c>
      <c r="D414" s="160">
        <v>3531319.8</v>
      </c>
    </row>
    <row r="415" spans="1:4" ht="22.5" hidden="1" outlineLevel="4" x14ac:dyDescent="0.2">
      <c r="A415" s="157" t="s">
        <v>239</v>
      </c>
      <c r="B415" s="158" t="s">
        <v>646</v>
      </c>
      <c r="C415" s="159" t="s">
        <v>645</v>
      </c>
      <c r="D415" s="160">
        <v>600000</v>
      </c>
    </row>
    <row r="416" spans="1:4" ht="22.5" hidden="1" outlineLevel="7" x14ac:dyDescent="0.2">
      <c r="A416" s="163" t="s">
        <v>239</v>
      </c>
      <c r="B416" s="163" t="s">
        <v>646</v>
      </c>
      <c r="C416" s="164" t="s">
        <v>645</v>
      </c>
      <c r="D416" s="165">
        <v>600000</v>
      </c>
    </row>
    <row r="417" spans="1:4" ht="33.75" hidden="1" outlineLevel="4" x14ac:dyDescent="0.2">
      <c r="A417" s="157" t="s">
        <v>239</v>
      </c>
      <c r="B417" s="158" t="s">
        <v>321</v>
      </c>
      <c r="C417" s="159" t="s">
        <v>322</v>
      </c>
      <c r="D417" s="160">
        <v>2931319.8</v>
      </c>
    </row>
    <row r="418" spans="1:4" ht="22.5" hidden="1" outlineLevel="7" x14ac:dyDescent="0.2">
      <c r="A418" s="163" t="s">
        <v>239</v>
      </c>
      <c r="B418" s="163" t="s">
        <v>321</v>
      </c>
      <c r="C418" s="164" t="s">
        <v>322</v>
      </c>
      <c r="D418" s="165">
        <v>2931319.8</v>
      </c>
    </row>
    <row r="419" spans="1:4" ht="56.25" hidden="1" outlineLevel="3" x14ac:dyDescent="0.2">
      <c r="A419" s="157" t="s">
        <v>239</v>
      </c>
      <c r="B419" s="158" t="s">
        <v>644</v>
      </c>
      <c r="C419" s="159" t="s">
        <v>643</v>
      </c>
      <c r="D419" s="160">
        <v>390934.8</v>
      </c>
    </row>
    <row r="420" spans="1:4" ht="45" hidden="1" outlineLevel="4" x14ac:dyDescent="0.2">
      <c r="A420" s="157" t="s">
        <v>239</v>
      </c>
      <c r="B420" s="158" t="s">
        <v>642</v>
      </c>
      <c r="C420" s="159" t="s">
        <v>641</v>
      </c>
      <c r="D420" s="160">
        <v>390934.8</v>
      </c>
    </row>
    <row r="421" spans="1:4" ht="33.75" hidden="1" outlineLevel="7" x14ac:dyDescent="0.2">
      <c r="A421" s="163" t="s">
        <v>239</v>
      </c>
      <c r="B421" s="163" t="s">
        <v>642</v>
      </c>
      <c r="C421" s="164" t="s">
        <v>641</v>
      </c>
      <c r="D421" s="165">
        <v>390934.8</v>
      </c>
    </row>
    <row r="422" spans="1:4" ht="22.5" hidden="1" outlineLevel="2" collapsed="1" x14ac:dyDescent="0.2">
      <c r="A422" s="157" t="s">
        <v>239</v>
      </c>
      <c r="B422" s="158" t="s">
        <v>640</v>
      </c>
      <c r="C422" s="159" t="s">
        <v>639</v>
      </c>
      <c r="D422" s="160">
        <v>350000</v>
      </c>
    </row>
    <row r="423" spans="1:4" ht="22.5" hidden="1" outlineLevel="3" x14ac:dyDescent="0.2">
      <c r="A423" s="157" t="s">
        <v>239</v>
      </c>
      <c r="B423" s="158" t="s">
        <v>70</v>
      </c>
      <c r="C423" s="159" t="s">
        <v>71</v>
      </c>
      <c r="D423" s="160">
        <v>350000</v>
      </c>
    </row>
    <row r="424" spans="1:4" ht="135" hidden="1" outlineLevel="4" x14ac:dyDescent="0.2">
      <c r="A424" s="157" t="s">
        <v>239</v>
      </c>
      <c r="B424" s="158" t="s">
        <v>323</v>
      </c>
      <c r="C424" s="166" t="s">
        <v>324</v>
      </c>
      <c r="D424" s="160">
        <v>300000</v>
      </c>
    </row>
    <row r="425" spans="1:4" ht="123.75" hidden="1" outlineLevel="7" x14ac:dyDescent="0.2">
      <c r="A425" s="163" t="s">
        <v>239</v>
      </c>
      <c r="B425" s="163" t="s">
        <v>323</v>
      </c>
      <c r="C425" s="167" t="s">
        <v>324</v>
      </c>
      <c r="D425" s="165">
        <v>300000</v>
      </c>
    </row>
    <row r="426" spans="1:4" ht="135" hidden="1" outlineLevel="4" x14ac:dyDescent="0.2">
      <c r="A426" s="157" t="s">
        <v>239</v>
      </c>
      <c r="B426" s="158" t="s">
        <v>325</v>
      </c>
      <c r="C426" s="166" t="s">
        <v>324</v>
      </c>
      <c r="D426" s="160">
        <v>50000</v>
      </c>
    </row>
    <row r="427" spans="1:4" ht="123.75" hidden="1" outlineLevel="7" x14ac:dyDescent="0.2">
      <c r="A427" s="163" t="s">
        <v>239</v>
      </c>
      <c r="B427" s="163" t="s">
        <v>325</v>
      </c>
      <c r="C427" s="167" t="s">
        <v>324</v>
      </c>
      <c r="D427" s="165">
        <v>50000</v>
      </c>
    </row>
    <row r="428" spans="1:4" ht="33.75" hidden="1" outlineLevel="2" collapsed="1" x14ac:dyDescent="0.2">
      <c r="A428" s="157" t="s">
        <v>239</v>
      </c>
      <c r="B428" s="158" t="s">
        <v>74</v>
      </c>
      <c r="C428" s="159" t="s">
        <v>75</v>
      </c>
      <c r="D428" s="160">
        <v>23055.599999999999</v>
      </c>
    </row>
    <row r="429" spans="1:4" ht="56.25" hidden="1" outlineLevel="3" x14ac:dyDescent="0.2">
      <c r="A429" s="157" t="s">
        <v>239</v>
      </c>
      <c r="B429" s="158" t="s">
        <v>76</v>
      </c>
      <c r="C429" s="159" t="s">
        <v>77</v>
      </c>
      <c r="D429" s="160">
        <v>23055.599999999999</v>
      </c>
    </row>
    <row r="430" spans="1:4" ht="22.5" hidden="1" outlineLevel="4" x14ac:dyDescent="0.2">
      <c r="A430" s="157" t="s">
        <v>239</v>
      </c>
      <c r="B430" s="158" t="s">
        <v>638</v>
      </c>
      <c r="C430" s="159" t="s">
        <v>637</v>
      </c>
      <c r="D430" s="160">
        <v>5000</v>
      </c>
    </row>
    <row r="431" spans="1:4" ht="22.5" hidden="1" outlineLevel="7" x14ac:dyDescent="0.2">
      <c r="A431" s="163" t="s">
        <v>239</v>
      </c>
      <c r="B431" s="163" t="s">
        <v>638</v>
      </c>
      <c r="C431" s="164" t="s">
        <v>637</v>
      </c>
      <c r="D431" s="165">
        <v>5000</v>
      </c>
    </row>
    <row r="432" spans="1:4" ht="22.5" hidden="1" outlineLevel="4" x14ac:dyDescent="0.2">
      <c r="A432" s="157" t="s">
        <v>239</v>
      </c>
      <c r="B432" s="158" t="s">
        <v>78</v>
      </c>
      <c r="C432" s="159" t="s">
        <v>636</v>
      </c>
      <c r="D432" s="160">
        <v>18055.599999999999</v>
      </c>
    </row>
    <row r="433" spans="1:4" ht="22.5" hidden="1" outlineLevel="7" x14ac:dyDescent="0.2">
      <c r="A433" s="163" t="s">
        <v>239</v>
      </c>
      <c r="B433" s="163" t="s">
        <v>78</v>
      </c>
      <c r="C433" s="164" t="s">
        <v>636</v>
      </c>
      <c r="D433" s="165">
        <v>18055.599999999999</v>
      </c>
    </row>
    <row r="434" spans="1:4" ht="45" hidden="1" outlineLevel="1" collapsed="1" x14ac:dyDescent="0.2">
      <c r="A434" s="157" t="s">
        <v>239</v>
      </c>
      <c r="B434" s="158" t="s">
        <v>112</v>
      </c>
      <c r="C434" s="159" t="s">
        <v>113</v>
      </c>
      <c r="D434" s="160">
        <v>808800</v>
      </c>
    </row>
    <row r="435" spans="1:4" ht="22.5" hidden="1" outlineLevel="2" collapsed="1" x14ac:dyDescent="0.2">
      <c r="A435" s="157" t="s">
        <v>239</v>
      </c>
      <c r="B435" s="158" t="s">
        <v>114</v>
      </c>
      <c r="C435" s="159" t="s">
        <v>115</v>
      </c>
      <c r="D435" s="160">
        <v>808800</v>
      </c>
    </row>
    <row r="436" spans="1:4" ht="56.25" hidden="1" outlineLevel="3" x14ac:dyDescent="0.2">
      <c r="A436" s="157" t="s">
        <v>239</v>
      </c>
      <c r="B436" s="158" t="s">
        <v>116</v>
      </c>
      <c r="C436" s="159" t="s">
        <v>117</v>
      </c>
      <c r="D436" s="160">
        <v>808800</v>
      </c>
    </row>
    <row r="437" spans="1:4" ht="213.75" hidden="1" outlineLevel="4" x14ac:dyDescent="0.2">
      <c r="A437" s="157" t="s">
        <v>239</v>
      </c>
      <c r="B437" s="158" t="s">
        <v>326</v>
      </c>
      <c r="C437" s="166" t="s">
        <v>327</v>
      </c>
      <c r="D437" s="160">
        <v>808800</v>
      </c>
    </row>
    <row r="438" spans="1:4" ht="191.25" hidden="1" outlineLevel="7" x14ac:dyDescent="0.2">
      <c r="A438" s="163" t="s">
        <v>239</v>
      </c>
      <c r="B438" s="163" t="s">
        <v>326</v>
      </c>
      <c r="C438" s="167" t="s">
        <v>327</v>
      </c>
      <c r="D438" s="165">
        <v>808800</v>
      </c>
    </row>
    <row r="439" spans="1:4" ht="45" hidden="1" outlineLevel="1" collapsed="1" x14ac:dyDescent="0.2">
      <c r="A439" s="157" t="s">
        <v>239</v>
      </c>
      <c r="B439" s="158" t="s">
        <v>137</v>
      </c>
      <c r="C439" s="159" t="s">
        <v>138</v>
      </c>
      <c r="D439" s="160">
        <v>9138495.5700000003</v>
      </c>
    </row>
    <row r="440" spans="1:4" ht="33.75" hidden="1" outlineLevel="2" collapsed="1" x14ac:dyDescent="0.2">
      <c r="A440" s="157" t="s">
        <v>239</v>
      </c>
      <c r="B440" s="158" t="s">
        <v>139</v>
      </c>
      <c r="C440" s="159" t="s">
        <v>140</v>
      </c>
      <c r="D440" s="160">
        <v>8829000</v>
      </c>
    </row>
    <row r="441" spans="1:4" ht="78.75" hidden="1" outlineLevel="3" x14ac:dyDescent="0.2">
      <c r="A441" s="157" t="s">
        <v>239</v>
      </c>
      <c r="B441" s="158" t="s">
        <v>146</v>
      </c>
      <c r="C441" s="159" t="s">
        <v>635</v>
      </c>
      <c r="D441" s="160">
        <v>4700000</v>
      </c>
    </row>
    <row r="442" spans="1:4" ht="56.25" hidden="1" outlineLevel="4" x14ac:dyDescent="0.2">
      <c r="A442" s="157" t="s">
        <v>239</v>
      </c>
      <c r="B442" s="158" t="s">
        <v>634</v>
      </c>
      <c r="C442" s="159" t="s">
        <v>632</v>
      </c>
      <c r="D442" s="160">
        <v>4230000</v>
      </c>
    </row>
    <row r="443" spans="1:4" ht="45" hidden="1" outlineLevel="7" x14ac:dyDescent="0.2">
      <c r="A443" s="163" t="s">
        <v>239</v>
      </c>
      <c r="B443" s="163" t="s">
        <v>634</v>
      </c>
      <c r="C443" s="164" t="s">
        <v>632</v>
      </c>
      <c r="D443" s="165">
        <v>4230000</v>
      </c>
    </row>
    <row r="444" spans="1:4" ht="56.25" hidden="1" outlineLevel="4" x14ac:dyDescent="0.2">
      <c r="A444" s="157" t="s">
        <v>239</v>
      </c>
      <c r="B444" s="158" t="s">
        <v>633</v>
      </c>
      <c r="C444" s="159" t="s">
        <v>632</v>
      </c>
      <c r="D444" s="160">
        <v>470000</v>
      </c>
    </row>
    <row r="445" spans="1:4" ht="45" hidden="1" outlineLevel="7" x14ac:dyDescent="0.2">
      <c r="A445" s="163" t="s">
        <v>239</v>
      </c>
      <c r="B445" s="163" t="s">
        <v>633</v>
      </c>
      <c r="C445" s="164" t="s">
        <v>632</v>
      </c>
      <c r="D445" s="165">
        <v>470000</v>
      </c>
    </row>
    <row r="446" spans="1:4" ht="67.5" hidden="1" outlineLevel="3" x14ac:dyDescent="0.2">
      <c r="A446" s="157" t="s">
        <v>239</v>
      </c>
      <c r="B446" s="158" t="s">
        <v>631</v>
      </c>
      <c r="C446" s="159" t="s">
        <v>630</v>
      </c>
      <c r="D446" s="160">
        <v>4129000</v>
      </c>
    </row>
    <row r="447" spans="1:4" ht="112.5" hidden="1" outlineLevel="4" x14ac:dyDescent="0.2">
      <c r="A447" s="157" t="s">
        <v>239</v>
      </c>
      <c r="B447" s="158" t="s">
        <v>629</v>
      </c>
      <c r="C447" s="159" t="s">
        <v>628</v>
      </c>
      <c r="D447" s="160">
        <v>4129000</v>
      </c>
    </row>
    <row r="448" spans="1:4" ht="90" hidden="1" outlineLevel="7" x14ac:dyDescent="0.2">
      <c r="A448" s="163" t="s">
        <v>239</v>
      </c>
      <c r="B448" s="163" t="s">
        <v>629</v>
      </c>
      <c r="C448" s="164" t="s">
        <v>628</v>
      </c>
      <c r="D448" s="165">
        <v>4129000</v>
      </c>
    </row>
    <row r="449" spans="1:4" ht="33.75" hidden="1" outlineLevel="2" collapsed="1" x14ac:dyDescent="0.2">
      <c r="A449" s="157" t="s">
        <v>239</v>
      </c>
      <c r="B449" s="158" t="s">
        <v>328</v>
      </c>
      <c r="C449" s="159" t="s">
        <v>329</v>
      </c>
      <c r="D449" s="160">
        <v>233395.57</v>
      </c>
    </row>
    <row r="450" spans="1:4" ht="56.25" hidden="1" outlineLevel="3" x14ac:dyDescent="0.2">
      <c r="A450" s="157" t="s">
        <v>239</v>
      </c>
      <c r="B450" s="158" t="s">
        <v>330</v>
      </c>
      <c r="C450" s="159" t="s">
        <v>331</v>
      </c>
      <c r="D450" s="160">
        <v>233395.57</v>
      </c>
    </row>
    <row r="451" spans="1:4" ht="112.5" hidden="1" outlineLevel="4" x14ac:dyDescent="0.2">
      <c r="A451" s="157" t="s">
        <v>239</v>
      </c>
      <c r="B451" s="158" t="s">
        <v>627</v>
      </c>
      <c r="C451" s="159" t="s">
        <v>332</v>
      </c>
      <c r="D451" s="160">
        <v>233395.57</v>
      </c>
    </row>
    <row r="452" spans="1:4" ht="101.25" hidden="1" outlineLevel="7" x14ac:dyDescent="0.2">
      <c r="A452" s="163" t="s">
        <v>239</v>
      </c>
      <c r="B452" s="163" t="s">
        <v>627</v>
      </c>
      <c r="C452" s="164" t="s">
        <v>332</v>
      </c>
      <c r="D452" s="165">
        <v>233395.57</v>
      </c>
    </row>
    <row r="453" spans="1:4" ht="45" hidden="1" outlineLevel="2" collapsed="1" x14ac:dyDescent="0.2">
      <c r="A453" s="157" t="s">
        <v>239</v>
      </c>
      <c r="B453" s="158" t="s">
        <v>333</v>
      </c>
      <c r="C453" s="159" t="s">
        <v>334</v>
      </c>
      <c r="D453" s="160">
        <v>76100</v>
      </c>
    </row>
    <row r="454" spans="1:4" ht="33.75" hidden="1" outlineLevel="3" x14ac:dyDescent="0.2">
      <c r="A454" s="157" t="s">
        <v>239</v>
      </c>
      <c r="B454" s="158" t="s">
        <v>335</v>
      </c>
      <c r="C454" s="159" t="s">
        <v>336</v>
      </c>
      <c r="D454" s="160">
        <v>76100</v>
      </c>
    </row>
    <row r="455" spans="1:4" ht="67.5" hidden="1" outlineLevel="4" x14ac:dyDescent="0.2">
      <c r="A455" s="157" t="s">
        <v>239</v>
      </c>
      <c r="B455" s="158" t="s">
        <v>626</v>
      </c>
      <c r="C455" s="159" t="s">
        <v>337</v>
      </c>
      <c r="D455" s="160">
        <v>76100</v>
      </c>
    </row>
    <row r="456" spans="1:4" ht="67.5" hidden="1" outlineLevel="7" x14ac:dyDescent="0.2">
      <c r="A456" s="163" t="s">
        <v>239</v>
      </c>
      <c r="B456" s="163" t="s">
        <v>626</v>
      </c>
      <c r="C456" s="164" t="s">
        <v>337</v>
      </c>
      <c r="D456" s="165">
        <v>76100</v>
      </c>
    </row>
    <row r="457" spans="1:4" ht="45" hidden="1" outlineLevel="1" collapsed="1" x14ac:dyDescent="0.2">
      <c r="A457" s="157" t="s">
        <v>239</v>
      </c>
      <c r="B457" s="158" t="s">
        <v>163</v>
      </c>
      <c r="C457" s="159" t="s">
        <v>164</v>
      </c>
      <c r="D457" s="160">
        <v>5000</v>
      </c>
    </row>
    <row r="458" spans="1:4" ht="56.25" hidden="1" outlineLevel="2" collapsed="1" x14ac:dyDescent="0.2">
      <c r="A458" s="157" t="s">
        <v>239</v>
      </c>
      <c r="B458" s="158" t="s">
        <v>347</v>
      </c>
      <c r="C458" s="159" t="s">
        <v>338</v>
      </c>
      <c r="D458" s="160">
        <v>5000</v>
      </c>
    </row>
    <row r="459" spans="1:4" ht="45" hidden="1" outlineLevel="3" x14ac:dyDescent="0.2">
      <c r="A459" s="157" t="s">
        <v>239</v>
      </c>
      <c r="B459" s="158" t="s">
        <v>348</v>
      </c>
      <c r="C459" s="159" t="s">
        <v>339</v>
      </c>
      <c r="D459" s="160">
        <v>5000</v>
      </c>
    </row>
    <row r="460" spans="1:4" ht="22.5" hidden="1" outlineLevel="4" x14ac:dyDescent="0.2">
      <c r="A460" s="157" t="s">
        <v>239</v>
      </c>
      <c r="B460" s="158" t="s">
        <v>625</v>
      </c>
      <c r="C460" s="159" t="s">
        <v>340</v>
      </c>
      <c r="D460" s="160">
        <v>5000</v>
      </c>
    </row>
    <row r="461" spans="1:4" ht="22.5" hidden="1" outlineLevel="7" x14ac:dyDescent="0.2">
      <c r="A461" s="163" t="s">
        <v>239</v>
      </c>
      <c r="B461" s="163" t="s">
        <v>625</v>
      </c>
      <c r="C461" s="164" t="s">
        <v>340</v>
      </c>
      <c r="D461" s="165">
        <v>5000</v>
      </c>
    </row>
    <row r="462" spans="1:4" ht="22.5" hidden="1" outlineLevel="1" collapsed="1" x14ac:dyDescent="0.2">
      <c r="A462" s="157" t="s">
        <v>239</v>
      </c>
      <c r="B462" s="158" t="s">
        <v>175</v>
      </c>
      <c r="C462" s="159" t="s">
        <v>176</v>
      </c>
      <c r="D462" s="160">
        <v>4650702.99</v>
      </c>
    </row>
    <row r="463" spans="1:4" ht="22.5" hidden="1" outlineLevel="2" collapsed="1" x14ac:dyDescent="0.2">
      <c r="A463" s="157" t="s">
        <v>239</v>
      </c>
      <c r="B463" s="158" t="s">
        <v>200</v>
      </c>
      <c r="C463" s="159" t="s">
        <v>201</v>
      </c>
      <c r="D463" s="160">
        <v>51695</v>
      </c>
    </row>
    <row r="464" spans="1:4" ht="22.5" hidden="1" outlineLevel="7" x14ac:dyDescent="0.2">
      <c r="A464" s="163" t="s">
        <v>239</v>
      </c>
      <c r="B464" s="163" t="s">
        <v>200</v>
      </c>
      <c r="C464" s="164" t="s">
        <v>201</v>
      </c>
      <c r="D464" s="165">
        <v>51695</v>
      </c>
    </row>
    <row r="465" spans="1:6" ht="78.75" hidden="1" outlineLevel="2" collapsed="1" x14ac:dyDescent="0.2">
      <c r="A465" s="157" t="s">
        <v>239</v>
      </c>
      <c r="B465" s="158" t="s">
        <v>341</v>
      </c>
      <c r="C465" s="159" t="s">
        <v>342</v>
      </c>
      <c r="D465" s="160">
        <v>84000</v>
      </c>
    </row>
    <row r="466" spans="1:6" ht="78.75" hidden="1" outlineLevel="7" x14ac:dyDescent="0.2">
      <c r="A466" s="163" t="s">
        <v>239</v>
      </c>
      <c r="B466" s="163" t="s">
        <v>341</v>
      </c>
      <c r="C466" s="164" t="s">
        <v>342</v>
      </c>
      <c r="D466" s="165">
        <v>84000</v>
      </c>
    </row>
    <row r="467" spans="1:6" ht="33.75" hidden="1" outlineLevel="2" collapsed="1" x14ac:dyDescent="0.2">
      <c r="A467" s="157" t="s">
        <v>239</v>
      </c>
      <c r="B467" s="158" t="s">
        <v>209</v>
      </c>
      <c r="C467" s="159" t="s">
        <v>210</v>
      </c>
      <c r="D467" s="160">
        <v>1884974.87</v>
      </c>
    </row>
    <row r="468" spans="1:6" ht="22.5" hidden="1" outlineLevel="7" x14ac:dyDescent="0.2">
      <c r="A468" s="163" t="s">
        <v>239</v>
      </c>
      <c r="B468" s="163" t="s">
        <v>209</v>
      </c>
      <c r="C468" s="164" t="s">
        <v>210</v>
      </c>
      <c r="D468" s="165">
        <v>1884974.87</v>
      </c>
    </row>
    <row r="469" spans="1:6" ht="157.5" hidden="1" outlineLevel="2" collapsed="1" x14ac:dyDescent="0.2">
      <c r="A469" s="157" t="s">
        <v>239</v>
      </c>
      <c r="B469" s="158" t="s">
        <v>620</v>
      </c>
      <c r="C469" s="166" t="s">
        <v>207</v>
      </c>
      <c r="D469" s="160">
        <v>1560443.12</v>
      </c>
    </row>
    <row r="470" spans="1:6" ht="146.25" hidden="1" outlineLevel="7" x14ac:dyDescent="0.2">
      <c r="A470" s="163" t="s">
        <v>239</v>
      </c>
      <c r="B470" s="163" t="s">
        <v>620</v>
      </c>
      <c r="C470" s="167" t="s">
        <v>207</v>
      </c>
      <c r="D470" s="165">
        <v>1560443.12</v>
      </c>
    </row>
    <row r="471" spans="1:6" ht="45" hidden="1" outlineLevel="2" collapsed="1" x14ac:dyDescent="0.2">
      <c r="A471" s="157" t="s">
        <v>239</v>
      </c>
      <c r="B471" s="158" t="s">
        <v>624</v>
      </c>
      <c r="C471" s="159" t="s">
        <v>208</v>
      </c>
      <c r="D471" s="160">
        <v>1069590</v>
      </c>
    </row>
    <row r="472" spans="1:6" ht="33.75" hidden="1" outlineLevel="7" x14ac:dyDescent="0.2">
      <c r="A472" s="163" t="s">
        <v>239</v>
      </c>
      <c r="B472" s="163" t="s">
        <v>624</v>
      </c>
      <c r="C472" s="164" t="s">
        <v>208</v>
      </c>
      <c r="D472" s="165">
        <v>1069590</v>
      </c>
    </row>
    <row r="473" spans="1:6" collapsed="1" x14ac:dyDescent="0.2">
      <c r="A473" s="157" t="s">
        <v>343</v>
      </c>
      <c r="B473" s="158"/>
      <c r="C473" s="159"/>
      <c r="D473" s="160">
        <v>1173474.3600000001</v>
      </c>
    </row>
    <row r="474" spans="1:6" ht="22.5" hidden="1" outlineLevel="1" collapsed="1" x14ac:dyDescent="0.2">
      <c r="A474" s="157" t="s">
        <v>343</v>
      </c>
      <c r="B474" s="158" t="s">
        <v>175</v>
      </c>
      <c r="C474" s="159" t="s">
        <v>176</v>
      </c>
      <c r="D474" s="160">
        <v>1173474.3600000001</v>
      </c>
    </row>
    <row r="475" spans="1:6" ht="33.75" hidden="1" outlineLevel="2" collapsed="1" x14ac:dyDescent="0.2">
      <c r="A475" s="157" t="s">
        <v>343</v>
      </c>
      <c r="B475" s="158" t="s">
        <v>177</v>
      </c>
      <c r="C475" s="159" t="s">
        <v>135</v>
      </c>
      <c r="D475" s="160">
        <v>1173474.3600000001</v>
      </c>
    </row>
    <row r="476" spans="1:6" ht="33.75" hidden="1" outlineLevel="7" x14ac:dyDescent="0.2">
      <c r="A476" s="163" t="s">
        <v>343</v>
      </c>
      <c r="B476" s="163" t="s">
        <v>177</v>
      </c>
      <c r="C476" s="164" t="s">
        <v>135</v>
      </c>
      <c r="D476" s="165">
        <v>1173474.3600000001</v>
      </c>
    </row>
    <row r="477" spans="1:6" collapsed="1" x14ac:dyDescent="0.2">
      <c r="A477" s="157" t="s">
        <v>344</v>
      </c>
      <c r="B477" s="158"/>
      <c r="C477" s="159"/>
      <c r="D477" s="160">
        <v>9658840.3300000001</v>
      </c>
      <c r="E477" s="161">
        <f>D478+D485</f>
        <v>5711040.3300000001</v>
      </c>
      <c r="F477" s="162">
        <f>E477/D477*100</f>
        <v>59.127598499187528</v>
      </c>
    </row>
    <row r="478" spans="1:6" ht="56.25" hidden="1" outlineLevel="1" collapsed="1" x14ac:dyDescent="0.2">
      <c r="A478" s="157" t="s">
        <v>344</v>
      </c>
      <c r="B478" s="158" t="s">
        <v>147</v>
      </c>
      <c r="C478" s="159" t="s">
        <v>148</v>
      </c>
      <c r="D478" s="160">
        <v>1819572.36</v>
      </c>
    </row>
    <row r="479" spans="1:6" ht="33.75" hidden="1" outlineLevel="2" collapsed="1" x14ac:dyDescent="0.2">
      <c r="A479" s="157" t="s">
        <v>344</v>
      </c>
      <c r="B479" s="158" t="s">
        <v>149</v>
      </c>
      <c r="C479" s="159" t="s">
        <v>150</v>
      </c>
      <c r="D479" s="160">
        <v>1819572.36</v>
      </c>
    </row>
    <row r="480" spans="1:6" ht="56.25" hidden="1" outlineLevel="3" x14ac:dyDescent="0.2">
      <c r="A480" s="157" t="s">
        <v>344</v>
      </c>
      <c r="B480" s="158" t="s">
        <v>151</v>
      </c>
      <c r="C480" s="159" t="s">
        <v>152</v>
      </c>
      <c r="D480" s="160">
        <v>1819572.36</v>
      </c>
    </row>
    <row r="481" spans="1:4" ht="45" hidden="1" outlineLevel="4" x14ac:dyDescent="0.2">
      <c r="A481" s="157" t="s">
        <v>344</v>
      </c>
      <c r="B481" s="158" t="s">
        <v>623</v>
      </c>
      <c r="C481" s="159" t="s">
        <v>345</v>
      </c>
      <c r="D481" s="160">
        <v>335000</v>
      </c>
    </row>
    <row r="482" spans="1:4" ht="45" hidden="1" outlineLevel="7" x14ac:dyDescent="0.2">
      <c r="A482" s="163" t="s">
        <v>344</v>
      </c>
      <c r="B482" s="163" t="s">
        <v>623</v>
      </c>
      <c r="C482" s="164" t="s">
        <v>345</v>
      </c>
      <c r="D482" s="165">
        <v>335000</v>
      </c>
    </row>
    <row r="483" spans="1:4" ht="45" hidden="1" outlineLevel="4" x14ac:dyDescent="0.2">
      <c r="A483" s="157" t="s">
        <v>344</v>
      </c>
      <c r="B483" s="158" t="s">
        <v>622</v>
      </c>
      <c r="C483" s="159" t="s">
        <v>346</v>
      </c>
      <c r="D483" s="160">
        <v>1484572.36</v>
      </c>
    </row>
    <row r="484" spans="1:4" ht="45" hidden="1" outlineLevel="7" x14ac:dyDescent="0.2">
      <c r="A484" s="163" t="s">
        <v>344</v>
      </c>
      <c r="B484" s="163" t="s">
        <v>622</v>
      </c>
      <c r="C484" s="164" t="s">
        <v>346</v>
      </c>
      <c r="D484" s="165">
        <v>1484572.36</v>
      </c>
    </row>
    <row r="485" spans="1:4" ht="45" hidden="1" outlineLevel="1" collapsed="1" x14ac:dyDescent="0.2">
      <c r="A485" s="157" t="s">
        <v>344</v>
      </c>
      <c r="B485" s="158" t="s">
        <v>168</v>
      </c>
      <c r="C485" s="159" t="s">
        <v>169</v>
      </c>
      <c r="D485" s="160">
        <v>3891467.97</v>
      </c>
    </row>
    <row r="486" spans="1:4" ht="56.25" hidden="1" outlineLevel="2" collapsed="1" x14ac:dyDescent="0.2">
      <c r="A486" s="157" t="s">
        <v>344</v>
      </c>
      <c r="B486" s="158" t="s">
        <v>349</v>
      </c>
      <c r="C486" s="159" t="s">
        <v>350</v>
      </c>
      <c r="D486" s="160">
        <v>3891467.97</v>
      </c>
    </row>
    <row r="487" spans="1:4" ht="45" hidden="1" outlineLevel="3" x14ac:dyDescent="0.2">
      <c r="A487" s="157" t="s">
        <v>344</v>
      </c>
      <c r="B487" s="158" t="s">
        <v>351</v>
      </c>
      <c r="C487" s="159" t="s">
        <v>352</v>
      </c>
      <c r="D487" s="160">
        <v>2155444.37</v>
      </c>
    </row>
    <row r="488" spans="1:4" ht="22.5" hidden="1" outlineLevel="4" x14ac:dyDescent="0.2">
      <c r="A488" s="157" t="s">
        <v>344</v>
      </c>
      <c r="B488" s="158" t="s">
        <v>621</v>
      </c>
      <c r="C488" s="159" t="s">
        <v>354</v>
      </c>
      <c r="D488" s="160">
        <v>755544.37</v>
      </c>
    </row>
    <row r="489" spans="1:4" ht="22.5" hidden="1" outlineLevel="7" x14ac:dyDescent="0.2">
      <c r="A489" s="163" t="s">
        <v>344</v>
      </c>
      <c r="B489" s="163" t="s">
        <v>621</v>
      </c>
      <c r="C489" s="164" t="s">
        <v>354</v>
      </c>
      <c r="D489" s="165">
        <v>755544.37</v>
      </c>
    </row>
    <row r="490" spans="1:4" ht="90" hidden="1" outlineLevel="4" x14ac:dyDescent="0.2">
      <c r="A490" s="157" t="s">
        <v>344</v>
      </c>
      <c r="B490" s="158" t="s">
        <v>353</v>
      </c>
      <c r="C490" s="159" t="s">
        <v>356</v>
      </c>
      <c r="D490" s="160">
        <v>50500</v>
      </c>
    </row>
    <row r="491" spans="1:4" ht="78.75" hidden="1" outlineLevel="7" x14ac:dyDescent="0.2">
      <c r="A491" s="163" t="s">
        <v>344</v>
      </c>
      <c r="B491" s="163" t="s">
        <v>353</v>
      </c>
      <c r="C491" s="164" t="s">
        <v>356</v>
      </c>
      <c r="D491" s="165">
        <v>50500</v>
      </c>
    </row>
    <row r="492" spans="1:4" ht="56.25" hidden="1" outlineLevel="4" x14ac:dyDescent="0.2">
      <c r="A492" s="157" t="s">
        <v>344</v>
      </c>
      <c r="B492" s="158" t="s">
        <v>355</v>
      </c>
      <c r="C492" s="159" t="s">
        <v>357</v>
      </c>
      <c r="D492" s="160">
        <v>1349400</v>
      </c>
    </row>
    <row r="493" spans="1:4" ht="45" hidden="1" outlineLevel="7" x14ac:dyDescent="0.2">
      <c r="A493" s="163" t="s">
        <v>344</v>
      </c>
      <c r="B493" s="163" t="s">
        <v>355</v>
      </c>
      <c r="C493" s="164" t="s">
        <v>357</v>
      </c>
      <c r="D493" s="165">
        <v>1349400</v>
      </c>
    </row>
    <row r="494" spans="1:4" ht="45" hidden="1" outlineLevel="3" x14ac:dyDescent="0.2">
      <c r="A494" s="157" t="s">
        <v>344</v>
      </c>
      <c r="B494" s="158" t="s">
        <v>358</v>
      </c>
      <c r="C494" s="159" t="s">
        <v>359</v>
      </c>
      <c r="D494" s="160">
        <v>1736023.6</v>
      </c>
    </row>
    <row r="495" spans="1:4" ht="33.75" hidden="1" outlineLevel="4" x14ac:dyDescent="0.2">
      <c r="A495" s="157" t="s">
        <v>344</v>
      </c>
      <c r="B495" s="158" t="s">
        <v>360</v>
      </c>
      <c r="C495" s="159" t="s">
        <v>361</v>
      </c>
      <c r="D495" s="160">
        <v>1736023.6</v>
      </c>
    </row>
    <row r="496" spans="1:4" ht="33.75" hidden="1" outlineLevel="7" x14ac:dyDescent="0.2">
      <c r="A496" s="163" t="s">
        <v>344</v>
      </c>
      <c r="B496" s="163" t="s">
        <v>360</v>
      </c>
      <c r="C496" s="164" t="s">
        <v>361</v>
      </c>
      <c r="D496" s="165">
        <v>1736023.6</v>
      </c>
    </row>
    <row r="497" spans="1:4" ht="22.5" hidden="1" outlineLevel="1" collapsed="1" x14ac:dyDescent="0.2">
      <c r="A497" s="157" t="s">
        <v>344</v>
      </c>
      <c r="B497" s="158" t="s">
        <v>175</v>
      </c>
      <c r="C497" s="159" t="s">
        <v>176</v>
      </c>
      <c r="D497" s="160">
        <v>3947800</v>
      </c>
    </row>
    <row r="498" spans="1:4" ht="33.75" hidden="1" outlineLevel="2" collapsed="1" x14ac:dyDescent="0.2">
      <c r="A498" s="157" t="s">
        <v>344</v>
      </c>
      <c r="B498" s="158" t="s">
        <v>177</v>
      </c>
      <c r="C498" s="159" t="s">
        <v>135</v>
      </c>
      <c r="D498" s="160">
        <v>3942860.19</v>
      </c>
    </row>
    <row r="499" spans="1:4" ht="33.75" hidden="1" outlineLevel="7" x14ac:dyDescent="0.2">
      <c r="A499" s="163" t="s">
        <v>344</v>
      </c>
      <c r="B499" s="163" t="s">
        <v>177</v>
      </c>
      <c r="C499" s="164" t="s">
        <v>135</v>
      </c>
      <c r="D499" s="165">
        <v>3942860.19</v>
      </c>
    </row>
    <row r="500" spans="1:4" ht="157.5" hidden="1" outlineLevel="2" collapsed="1" x14ac:dyDescent="0.2">
      <c r="A500" s="157" t="s">
        <v>344</v>
      </c>
      <c r="B500" s="158" t="s">
        <v>620</v>
      </c>
      <c r="C500" s="166" t="s">
        <v>207</v>
      </c>
      <c r="D500" s="160">
        <v>4939.8100000000004</v>
      </c>
    </row>
    <row r="501" spans="1:4" ht="146.25" hidden="1" outlineLevel="7" x14ac:dyDescent="0.2">
      <c r="A501" s="163" t="s">
        <v>344</v>
      </c>
      <c r="B501" s="163" t="s">
        <v>620</v>
      </c>
      <c r="C501" s="167" t="s">
        <v>207</v>
      </c>
      <c r="D501" s="165">
        <v>4939.8100000000004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workbookViewId="0">
      <selection activeCell="F41" sqref="F41"/>
    </sheetView>
  </sheetViews>
  <sheetFormatPr defaultRowHeight="12.75" x14ac:dyDescent="0.2"/>
  <cols>
    <col min="1" max="16384" width="9.140625" style="168"/>
  </cols>
  <sheetData>
    <row r="2" spans="1:9" x14ac:dyDescent="0.2">
      <c r="A2" s="168" t="s">
        <v>364</v>
      </c>
      <c r="B2" s="169" t="s">
        <v>365</v>
      </c>
      <c r="I2" s="168" t="s">
        <v>366</v>
      </c>
    </row>
    <row r="3" spans="1:9" x14ac:dyDescent="0.2">
      <c r="A3" s="168" t="s">
        <v>367</v>
      </c>
      <c r="B3" s="169" t="s">
        <v>368</v>
      </c>
      <c r="I3" s="168" t="s">
        <v>369</v>
      </c>
    </row>
    <row r="4" spans="1:9" x14ac:dyDescent="0.2">
      <c r="A4" s="168" t="s">
        <v>370</v>
      </c>
      <c r="B4" s="169" t="s">
        <v>365</v>
      </c>
      <c r="I4" s="168" t="s">
        <v>366</v>
      </c>
    </row>
    <row r="5" spans="1:9" x14ac:dyDescent="0.2">
      <c r="A5" s="168" t="s">
        <v>371</v>
      </c>
      <c r="B5" s="169" t="s">
        <v>365</v>
      </c>
      <c r="I5" s="168" t="s">
        <v>366</v>
      </c>
    </row>
    <row r="6" spans="1:9" x14ac:dyDescent="0.2">
      <c r="A6" s="168" t="s">
        <v>372</v>
      </c>
      <c r="B6" s="169" t="s">
        <v>365</v>
      </c>
      <c r="I6" s="168" t="s">
        <v>366</v>
      </c>
    </row>
  </sheetData>
  <hyperlinks>
    <hyperlink ref="B2" r:id="rId1"/>
    <hyperlink ref="B3" r:id="rId2"/>
    <hyperlink ref="B4" r:id="rId3"/>
    <hyperlink ref="B5" r:id="rId4"/>
    <hyperlink ref="B6" r:id="rId5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9"/>
  <sheetViews>
    <sheetView showGridLines="0" topLeftCell="H1" workbookViewId="0">
      <selection activeCell="A2" sqref="A1:G1048576"/>
    </sheetView>
  </sheetViews>
  <sheetFormatPr defaultRowHeight="12.75" customHeight="1" x14ac:dyDescent="0.2"/>
  <cols>
    <col min="1" max="1" width="10.28515625" style="168" hidden="1" customWidth="1"/>
    <col min="2" max="3" width="15.42578125" style="168" hidden="1" customWidth="1"/>
    <col min="4" max="4" width="12" style="168" hidden="1" customWidth="1"/>
    <col min="5" max="6" width="9.140625" style="168" hidden="1" customWidth="1"/>
    <col min="7" max="7" width="13.140625" style="168" hidden="1" customWidth="1"/>
    <col min="8" max="10" width="9.140625" style="168" customWidth="1"/>
    <col min="11" max="16384" width="9.140625" style="168"/>
  </cols>
  <sheetData>
    <row r="1" spans="1:10" x14ac:dyDescent="0.2">
      <c r="A1" s="170" t="s">
        <v>0</v>
      </c>
      <c r="B1" s="170"/>
      <c r="C1" s="170"/>
      <c r="D1" s="170"/>
      <c r="E1" s="170"/>
      <c r="F1" s="170"/>
      <c r="G1" s="171"/>
      <c r="H1" s="171"/>
      <c r="I1" s="171"/>
      <c r="J1" s="171"/>
    </row>
    <row r="2" spans="1:10" x14ac:dyDescent="0.2">
      <c r="A2" s="172" t="s">
        <v>1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14.25" x14ac:dyDescent="0.2">
      <c r="A3" s="173"/>
      <c r="B3" s="174"/>
      <c r="C3" s="174"/>
      <c r="D3" s="174"/>
      <c r="E3" s="174"/>
      <c r="F3" s="174"/>
      <c r="G3" s="174"/>
      <c r="H3" s="174"/>
      <c r="I3" s="174"/>
      <c r="J3" s="174"/>
    </row>
    <row r="4" spans="1:10" ht="14.25" x14ac:dyDescent="0.2">
      <c r="A4" s="173" t="s">
        <v>782</v>
      </c>
      <c r="B4" s="174"/>
      <c r="C4" s="174"/>
      <c r="D4" s="174"/>
      <c r="E4" s="175"/>
      <c r="F4" s="174"/>
      <c r="G4" s="175"/>
      <c r="H4" s="175"/>
      <c r="I4" s="174"/>
      <c r="J4" s="174"/>
    </row>
    <row r="5" spans="1:10" x14ac:dyDescent="0.2">
      <c r="A5" s="171" t="s">
        <v>783</v>
      </c>
      <c r="B5" s="171"/>
      <c r="C5" s="171"/>
      <c r="D5" s="171"/>
      <c r="E5" s="171"/>
      <c r="F5" s="171"/>
      <c r="G5" s="171"/>
      <c r="H5" s="171"/>
      <c r="I5" s="171"/>
      <c r="J5" s="171"/>
    </row>
    <row r="6" spans="1:10" x14ac:dyDescent="0.2">
      <c r="A6" s="176"/>
      <c r="B6" s="177"/>
      <c r="C6" s="177"/>
      <c r="D6" s="177"/>
      <c r="E6" s="177"/>
      <c r="F6" s="177"/>
      <c r="G6" s="177"/>
      <c r="H6" s="177"/>
      <c r="I6" s="178"/>
      <c r="J6" s="178"/>
    </row>
    <row r="7" spans="1:10" ht="12.75" customHeight="1" x14ac:dyDescent="0.2">
      <c r="A7" s="176" t="s">
        <v>2</v>
      </c>
      <c r="B7" s="177"/>
      <c r="C7" s="177"/>
      <c r="D7" s="177"/>
      <c r="E7" s="177"/>
      <c r="F7" s="177"/>
      <c r="G7" s="177"/>
    </row>
    <row r="8" spans="1:10" ht="12.75" customHeight="1" x14ac:dyDescent="0.2">
      <c r="A8" s="176" t="s">
        <v>3</v>
      </c>
      <c r="B8" s="177"/>
      <c r="C8" s="177"/>
      <c r="D8" s="177"/>
      <c r="E8" s="177"/>
      <c r="F8" s="177"/>
      <c r="G8" s="177"/>
    </row>
    <row r="9" spans="1:10" ht="12.75" customHeight="1" x14ac:dyDescent="0.2">
      <c r="A9" s="176" t="s">
        <v>363</v>
      </c>
      <c r="B9" s="177"/>
      <c r="C9" s="177"/>
      <c r="D9" s="177"/>
      <c r="E9" s="177"/>
      <c r="F9" s="177"/>
      <c r="G9" s="177"/>
    </row>
    <row r="10" spans="1:10" x14ac:dyDescent="0.2">
      <c r="A10" s="176"/>
      <c r="B10" s="177"/>
      <c r="C10" s="177"/>
      <c r="D10" s="177"/>
      <c r="E10" s="177"/>
      <c r="F10" s="177"/>
      <c r="G10" s="177"/>
    </row>
    <row r="11" spans="1:10" x14ac:dyDescent="0.2">
      <c r="A11" s="179" t="s">
        <v>5</v>
      </c>
      <c r="B11" s="179"/>
      <c r="C11" s="179"/>
      <c r="D11" s="179"/>
      <c r="E11" s="179"/>
      <c r="F11" s="179"/>
      <c r="G11" s="179"/>
      <c r="H11" s="179"/>
      <c r="I11" s="171"/>
      <c r="J11" s="171"/>
    </row>
    <row r="12" spans="1:10" ht="21" x14ac:dyDescent="0.2">
      <c r="A12" s="180" t="s">
        <v>6</v>
      </c>
      <c r="B12" s="180" t="s">
        <v>780</v>
      </c>
      <c r="C12" s="180" t="s">
        <v>362</v>
      </c>
    </row>
    <row r="13" spans="1:10" x14ac:dyDescent="0.2">
      <c r="A13" s="181" t="s">
        <v>9</v>
      </c>
      <c r="B13" s="182">
        <v>270400945.58999997</v>
      </c>
      <c r="C13" s="182">
        <v>266602895.56999999</v>
      </c>
    </row>
    <row r="14" spans="1:10" x14ac:dyDescent="0.2">
      <c r="A14" s="183" t="s">
        <v>10</v>
      </c>
      <c r="B14" s="184">
        <v>104282757.66</v>
      </c>
      <c r="C14" s="184">
        <v>102952806.43000001</v>
      </c>
      <c r="D14" s="185">
        <f>C14/B14*100</f>
        <v>98.724668142804475</v>
      </c>
    </row>
    <row r="15" spans="1:10" x14ac:dyDescent="0.2">
      <c r="A15" s="183" t="s">
        <v>211</v>
      </c>
      <c r="B15" s="184">
        <v>779436.86</v>
      </c>
      <c r="C15" s="184">
        <v>777882.05</v>
      </c>
      <c r="D15" s="185">
        <f t="shared" ref="D15:D19" si="0">C15/B15*100</f>
        <v>99.800521366156588</v>
      </c>
    </row>
    <row r="16" spans="1:10" x14ac:dyDescent="0.2">
      <c r="A16" s="183" t="s">
        <v>212</v>
      </c>
      <c r="B16" s="184">
        <v>29632971.07</v>
      </c>
      <c r="C16" s="184">
        <v>29499766.579999998</v>
      </c>
      <c r="D16" s="185">
        <f t="shared" si="0"/>
        <v>99.550485539619558</v>
      </c>
    </row>
    <row r="17" spans="1:4" x14ac:dyDescent="0.2">
      <c r="A17" s="183" t="s">
        <v>239</v>
      </c>
      <c r="B17" s="184">
        <v>126587983.78</v>
      </c>
      <c r="C17" s="184">
        <v>125522399.84</v>
      </c>
      <c r="D17" s="185">
        <f t="shared" si="0"/>
        <v>99.158226627693267</v>
      </c>
    </row>
    <row r="18" spans="1:4" x14ac:dyDescent="0.2">
      <c r="A18" s="183" t="s">
        <v>343</v>
      </c>
      <c r="B18" s="184">
        <v>1173474.3600000001</v>
      </c>
      <c r="C18" s="184">
        <v>1173474.3600000001</v>
      </c>
      <c r="D18" s="185">
        <f t="shared" si="0"/>
        <v>100</v>
      </c>
    </row>
    <row r="19" spans="1:4" x14ac:dyDescent="0.2">
      <c r="A19" s="183" t="s">
        <v>344</v>
      </c>
      <c r="B19" s="184">
        <v>7944321.8600000003</v>
      </c>
      <c r="C19" s="184">
        <v>6676566.3099999996</v>
      </c>
      <c r="D19" s="185">
        <f t="shared" si="0"/>
        <v>84.041991596750336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15"/>
  <sheetViews>
    <sheetView showGridLines="0" topLeftCell="J1" workbookViewId="0">
      <selection activeCell="A2" sqref="A1:I1048576"/>
    </sheetView>
  </sheetViews>
  <sheetFormatPr defaultRowHeight="12.75" customHeight="1" outlineLevelRow="1" x14ac:dyDescent="0.2"/>
  <cols>
    <col min="1" max="2" width="10.28515625" style="143" hidden="1" customWidth="1"/>
    <col min="3" max="4" width="15.42578125" style="143" hidden="1" customWidth="1"/>
    <col min="5" max="5" width="11.7109375" style="143" hidden="1" customWidth="1"/>
    <col min="6" max="6" width="9.140625" style="143" hidden="1" customWidth="1"/>
    <col min="7" max="7" width="13.140625" style="143" hidden="1" customWidth="1"/>
    <col min="8" max="9" width="9.140625" style="143" hidden="1" customWidth="1"/>
    <col min="10" max="10" width="9.140625" style="143" customWidth="1"/>
    <col min="11" max="16384" width="9.140625" style="143"/>
  </cols>
  <sheetData>
    <row r="1" spans="1:10" x14ac:dyDescent="0.2">
      <c r="A1" s="141" t="s">
        <v>0</v>
      </c>
      <c r="B1" s="141"/>
      <c r="C1" s="141"/>
      <c r="D1" s="141"/>
      <c r="E1" s="141"/>
      <c r="F1" s="141"/>
      <c r="G1" s="142"/>
      <c r="H1" s="142"/>
      <c r="I1" s="142"/>
      <c r="J1" s="142"/>
    </row>
    <row r="2" spans="1:10" x14ac:dyDescent="0.2">
      <c r="A2" s="144" t="s">
        <v>1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4.25" x14ac:dyDescent="0.2">
      <c r="A3" s="145"/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4.25" x14ac:dyDescent="0.2">
      <c r="A4" s="145" t="s">
        <v>782</v>
      </c>
      <c r="B4" s="146"/>
      <c r="C4" s="146"/>
      <c r="D4" s="146"/>
      <c r="E4" s="147"/>
      <c r="F4" s="146"/>
      <c r="G4" s="147"/>
      <c r="H4" s="147"/>
      <c r="I4" s="146"/>
      <c r="J4" s="146"/>
    </row>
    <row r="5" spans="1:10" x14ac:dyDescent="0.2">
      <c r="A5" s="142" t="s">
        <v>784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x14ac:dyDescent="0.2">
      <c r="A6" s="148"/>
      <c r="B6" s="149"/>
      <c r="C6" s="149"/>
      <c r="D6" s="149"/>
      <c r="E6" s="149"/>
      <c r="F6" s="149"/>
      <c r="G6" s="149"/>
      <c r="H6" s="149"/>
      <c r="I6" s="150"/>
      <c r="J6" s="150"/>
    </row>
    <row r="7" spans="1:10" x14ac:dyDescent="0.2">
      <c r="A7" s="148" t="s">
        <v>2</v>
      </c>
      <c r="B7" s="149"/>
      <c r="C7" s="149"/>
      <c r="D7" s="149"/>
      <c r="E7" s="149"/>
      <c r="F7" s="149"/>
      <c r="G7" s="149"/>
    </row>
    <row r="8" spans="1:10" x14ac:dyDescent="0.2">
      <c r="A8" s="148" t="s">
        <v>3</v>
      </c>
      <c r="B8" s="149"/>
      <c r="C8" s="149"/>
      <c r="D8" s="149"/>
      <c r="E8" s="149"/>
      <c r="F8" s="149"/>
      <c r="G8" s="149"/>
    </row>
    <row r="9" spans="1:10" x14ac:dyDescent="0.2">
      <c r="A9" s="148"/>
      <c r="B9" s="149"/>
      <c r="C9" s="149"/>
      <c r="D9" s="149"/>
      <c r="E9" s="149"/>
      <c r="F9" s="149"/>
      <c r="G9" s="149"/>
    </row>
    <row r="10" spans="1:10" x14ac:dyDescent="0.2">
      <c r="A10" s="151" t="s">
        <v>5</v>
      </c>
      <c r="B10" s="151"/>
      <c r="C10" s="151"/>
      <c r="D10" s="151"/>
      <c r="E10" s="151"/>
      <c r="F10" s="151"/>
      <c r="G10" s="151"/>
      <c r="H10" s="151"/>
      <c r="I10" s="142"/>
      <c r="J10" s="142"/>
    </row>
    <row r="11" spans="1:10" ht="21" x14ac:dyDescent="0.2">
      <c r="A11" s="152" t="s">
        <v>6</v>
      </c>
      <c r="B11" s="152" t="s">
        <v>486</v>
      </c>
      <c r="C11" s="152" t="s">
        <v>780</v>
      </c>
      <c r="D11" s="152" t="s">
        <v>362</v>
      </c>
    </row>
    <row r="12" spans="1:10" x14ac:dyDescent="0.2">
      <c r="A12" s="153" t="s">
        <v>9</v>
      </c>
      <c r="B12" s="154"/>
      <c r="C12" s="156">
        <v>964675349.55999994</v>
      </c>
      <c r="D12" s="156">
        <v>936372268.52999997</v>
      </c>
    </row>
    <row r="13" spans="1:10" collapsed="1" x14ac:dyDescent="0.2">
      <c r="A13" s="157" t="s">
        <v>10</v>
      </c>
      <c r="B13" s="158"/>
      <c r="C13" s="160">
        <v>267528137.28999999</v>
      </c>
      <c r="D13" s="160">
        <v>259680529.78999999</v>
      </c>
      <c r="F13" s="186">
        <f>(C13-E65-E66-E68-D13)/(C13-E65-E66-E68)*100</f>
        <v>1.7180277721765485</v>
      </c>
    </row>
    <row r="14" spans="1:10" hidden="1" outlineLevel="1" x14ac:dyDescent="0.2">
      <c r="A14" s="163" t="s">
        <v>10</v>
      </c>
      <c r="B14" s="163" t="s">
        <v>383</v>
      </c>
      <c r="C14" s="165">
        <v>37193723.490000002</v>
      </c>
      <c r="D14" s="165">
        <v>36638431.57</v>
      </c>
    </row>
    <row r="15" spans="1:10" hidden="1" outlineLevel="1" x14ac:dyDescent="0.2">
      <c r="A15" s="163" t="s">
        <v>10</v>
      </c>
      <c r="B15" s="163" t="s">
        <v>382</v>
      </c>
      <c r="C15" s="165">
        <v>482333.24</v>
      </c>
      <c r="D15" s="165">
        <v>481340.24</v>
      </c>
    </row>
    <row r="16" spans="1:10" hidden="1" outlineLevel="1" x14ac:dyDescent="0.2">
      <c r="A16" s="163" t="s">
        <v>10</v>
      </c>
      <c r="B16" s="163" t="s">
        <v>428</v>
      </c>
      <c r="C16" s="165">
        <v>47709.96</v>
      </c>
      <c r="D16" s="165">
        <v>47709.96</v>
      </c>
    </row>
    <row r="17" spans="1:4" hidden="1" outlineLevel="1" x14ac:dyDescent="0.2">
      <c r="A17" s="163" t="s">
        <v>10</v>
      </c>
      <c r="B17" s="163" t="s">
        <v>381</v>
      </c>
      <c r="C17" s="165">
        <v>774890</v>
      </c>
      <c r="D17" s="165">
        <v>639008.98</v>
      </c>
    </row>
    <row r="18" spans="1:4" hidden="1" outlineLevel="1" x14ac:dyDescent="0.2">
      <c r="A18" s="163" t="s">
        <v>10</v>
      </c>
      <c r="B18" s="163" t="s">
        <v>485</v>
      </c>
      <c r="C18" s="165">
        <v>9500000</v>
      </c>
      <c r="D18" s="165">
        <v>9500000</v>
      </c>
    </row>
    <row r="19" spans="1:4" hidden="1" outlineLevel="1" x14ac:dyDescent="0.2">
      <c r="A19" s="163" t="s">
        <v>10</v>
      </c>
      <c r="B19" s="163" t="s">
        <v>380</v>
      </c>
      <c r="C19" s="165">
        <v>294924.90000000002</v>
      </c>
      <c r="D19" s="165">
        <v>266455.15999999997</v>
      </c>
    </row>
    <row r="20" spans="1:4" hidden="1" outlineLevel="1" x14ac:dyDescent="0.2">
      <c r="A20" s="163" t="s">
        <v>10</v>
      </c>
      <c r="B20" s="163" t="s">
        <v>427</v>
      </c>
      <c r="C20" s="165">
        <v>11226</v>
      </c>
      <c r="D20" s="165">
        <v>11226</v>
      </c>
    </row>
    <row r="21" spans="1:4" hidden="1" outlineLevel="1" x14ac:dyDescent="0.2">
      <c r="A21" s="163" t="s">
        <v>10</v>
      </c>
      <c r="B21" s="163" t="s">
        <v>426</v>
      </c>
      <c r="C21" s="165">
        <v>19925</v>
      </c>
      <c r="D21" s="165">
        <v>19925</v>
      </c>
    </row>
    <row r="22" spans="1:4" hidden="1" outlineLevel="1" x14ac:dyDescent="0.2">
      <c r="A22" s="163" t="s">
        <v>10</v>
      </c>
      <c r="B22" s="163" t="s">
        <v>425</v>
      </c>
      <c r="C22" s="165">
        <v>219735</v>
      </c>
      <c r="D22" s="165">
        <v>219735</v>
      </c>
    </row>
    <row r="23" spans="1:4" hidden="1" outlineLevel="1" x14ac:dyDescent="0.2">
      <c r="A23" s="163" t="s">
        <v>10</v>
      </c>
      <c r="B23" s="163" t="s">
        <v>424</v>
      </c>
      <c r="C23" s="165">
        <v>7364</v>
      </c>
      <c r="D23" s="165">
        <v>7364</v>
      </c>
    </row>
    <row r="24" spans="1:4" hidden="1" outlineLevel="1" x14ac:dyDescent="0.2">
      <c r="A24" s="163" t="s">
        <v>10</v>
      </c>
      <c r="B24" s="163" t="s">
        <v>434</v>
      </c>
      <c r="C24" s="165">
        <v>65200</v>
      </c>
      <c r="D24" s="165">
        <v>65200</v>
      </c>
    </row>
    <row r="25" spans="1:4" hidden="1" outlineLevel="1" x14ac:dyDescent="0.2">
      <c r="A25" s="163" t="s">
        <v>10</v>
      </c>
      <c r="B25" s="163" t="s">
        <v>484</v>
      </c>
      <c r="C25" s="165">
        <v>1610</v>
      </c>
      <c r="D25" s="165">
        <v>1610</v>
      </c>
    </row>
    <row r="26" spans="1:4" hidden="1" outlineLevel="1" x14ac:dyDescent="0.2">
      <c r="A26" s="163" t="s">
        <v>10</v>
      </c>
      <c r="B26" s="163" t="s">
        <v>421</v>
      </c>
      <c r="C26" s="165">
        <v>640767.67000000004</v>
      </c>
      <c r="D26" s="165">
        <v>576866.11</v>
      </c>
    </row>
    <row r="27" spans="1:4" hidden="1" outlineLevel="1" x14ac:dyDescent="0.2">
      <c r="A27" s="163" t="s">
        <v>10</v>
      </c>
      <c r="B27" s="163" t="s">
        <v>483</v>
      </c>
      <c r="C27" s="165">
        <v>7635.3</v>
      </c>
      <c r="D27" s="165">
        <v>7635.3</v>
      </c>
    </row>
    <row r="28" spans="1:4" hidden="1" outlineLevel="1" x14ac:dyDescent="0.2">
      <c r="A28" s="163" t="s">
        <v>10</v>
      </c>
      <c r="B28" s="163" t="s">
        <v>482</v>
      </c>
      <c r="C28" s="165">
        <v>206650</v>
      </c>
      <c r="D28" s="165">
        <v>206650</v>
      </c>
    </row>
    <row r="29" spans="1:4" hidden="1" outlineLevel="1" x14ac:dyDescent="0.2">
      <c r="A29" s="163" t="s">
        <v>10</v>
      </c>
      <c r="B29" s="163" t="s">
        <v>418</v>
      </c>
      <c r="C29" s="165">
        <v>776685</v>
      </c>
      <c r="D29" s="165">
        <v>705221</v>
      </c>
    </row>
    <row r="30" spans="1:4" hidden="1" outlineLevel="1" x14ac:dyDescent="0.2">
      <c r="A30" s="163" t="s">
        <v>10</v>
      </c>
      <c r="B30" s="163" t="s">
        <v>417</v>
      </c>
      <c r="C30" s="165">
        <v>31447.5</v>
      </c>
      <c r="D30" s="165">
        <v>31447.5</v>
      </c>
    </row>
    <row r="31" spans="1:4" hidden="1" outlineLevel="1" x14ac:dyDescent="0.2">
      <c r="A31" s="163" t="s">
        <v>10</v>
      </c>
      <c r="B31" s="163" t="s">
        <v>378</v>
      </c>
      <c r="C31" s="165">
        <v>52000</v>
      </c>
      <c r="D31" s="165">
        <v>52000</v>
      </c>
    </row>
    <row r="32" spans="1:4" hidden="1" outlineLevel="1" x14ac:dyDescent="0.2">
      <c r="A32" s="163" t="s">
        <v>10</v>
      </c>
      <c r="B32" s="163" t="s">
        <v>415</v>
      </c>
      <c r="C32" s="165">
        <v>5500</v>
      </c>
      <c r="D32" s="165">
        <v>5500</v>
      </c>
    </row>
    <row r="33" spans="1:4" hidden="1" outlineLevel="1" x14ac:dyDescent="0.2">
      <c r="A33" s="163" t="s">
        <v>10</v>
      </c>
      <c r="B33" s="163" t="s">
        <v>785</v>
      </c>
      <c r="C33" s="165">
        <v>50000</v>
      </c>
      <c r="D33" s="165">
        <v>49612.639999999999</v>
      </c>
    </row>
    <row r="34" spans="1:4" hidden="1" outlineLevel="1" x14ac:dyDescent="0.2">
      <c r="A34" s="163" t="s">
        <v>10</v>
      </c>
      <c r="B34" s="163" t="s">
        <v>786</v>
      </c>
      <c r="C34" s="165">
        <v>250000</v>
      </c>
      <c r="D34" s="165">
        <v>250000</v>
      </c>
    </row>
    <row r="35" spans="1:4" hidden="1" outlineLevel="1" x14ac:dyDescent="0.2">
      <c r="A35" s="163" t="s">
        <v>10</v>
      </c>
      <c r="B35" s="163" t="s">
        <v>413</v>
      </c>
      <c r="C35" s="165">
        <v>411125</v>
      </c>
      <c r="D35" s="165">
        <v>161279.51999999999</v>
      </c>
    </row>
    <row r="36" spans="1:4" hidden="1" outlineLevel="1" x14ac:dyDescent="0.2">
      <c r="A36" s="163" t="s">
        <v>10</v>
      </c>
      <c r="B36" s="163" t="s">
        <v>787</v>
      </c>
      <c r="C36" s="165">
        <v>47000</v>
      </c>
      <c r="D36" s="165">
        <v>47000</v>
      </c>
    </row>
    <row r="37" spans="1:4" hidden="1" outlineLevel="1" x14ac:dyDescent="0.2">
      <c r="A37" s="163" t="s">
        <v>10</v>
      </c>
      <c r="B37" s="163" t="s">
        <v>788</v>
      </c>
      <c r="C37" s="165">
        <v>525700</v>
      </c>
      <c r="D37" s="165">
        <v>525700</v>
      </c>
    </row>
    <row r="38" spans="1:4" hidden="1" outlineLevel="1" x14ac:dyDescent="0.2">
      <c r="A38" s="163" t="s">
        <v>10</v>
      </c>
      <c r="B38" s="163" t="s">
        <v>481</v>
      </c>
      <c r="C38" s="165">
        <v>1275350</v>
      </c>
      <c r="D38" s="165">
        <v>1251625.1299999999</v>
      </c>
    </row>
    <row r="39" spans="1:4" hidden="1" outlineLevel="1" x14ac:dyDescent="0.2">
      <c r="A39" s="163" t="s">
        <v>10</v>
      </c>
      <c r="B39" s="163" t="s">
        <v>410</v>
      </c>
      <c r="C39" s="165">
        <v>46069672.079999998</v>
      </c>
      <c r="D39" s="165">
        <v>46069672.079999998</v>
      </c>
    </row>
    <row r="40" spans="1:4" hidden="1" outlineLevel="1" x14ac:dyDescent="0.2">
      <c r="A40" s="163" t="s">
        <v>10</v>
      </c>
      <c r="B40" s="163" t="s">
        <v>480</v>
      </c>
      <c r="C40" s="165">
        <v>166314.22</v>
      </c>
      <c r="D40" s="165">
        <v>114000</v>
      </c>
    </row>
    <row r="41" spans="1:4" hidden="1" outlineLevel="1" x14ac:dyDescent="0.2">
      <c r="A41" s="163" t="s">
        <v>10</v>
      </c>
      <c r="B41" s="163" t="s">
        <v>479</v>
      </c>
      <c r="C41" s="165">
        <v>50000</v>
      </c>
      <c r="D41" s="165">
        <v>50000</v>
      </c>
    </row>
    <row r="42" spans="1:4" hidden="1" outlineLevel="1" x14ac:dyDescent="0.2">
      <c r="A42" s="163" t="s">
        <v>10</v>
      </c>
      <c r="B42" s="163" t="s">
        <v>478</v>
      </c>
      <c r="C42" s="165">
        <v>50000</v>
      </c>
      <c r="D42" s="165">
        <v>50000</v>
      </c>
    </row>
    <row r="43" spans="1:4" hidden="1" outlineLevel="1" x14ac:dyDescent="0.2">
      <c r="A43" s="163" t="s">
        <v>10</v>
      </c>
      <c r="B43" s="163" t="s">
        <v>789</v>
      </c>
      <c r="C43" s="165">
        <v>50000</v>
      </c>
      <c r="D43" s="165">
        <v>50000</v>
      </c>
    </row>
    <row r="44" spans="1:4" hidden="1" outlineLevel="1" x14ac:dyDescent="0.2">
      <c r="A44" s="163" t="s">
        <v>10</v>
      </c>
      <c r="B44" s="163" t="s">
        <v>790</v>
      </c>
      <c r="C44" s="165">
        <v>290000</v>
      </c>
      <c r="D44" s="165">
        <v>290000</v>
      </c>
    </row>
    <row r="45" spans="1:4" hidden="1" outlineLevel="1" x14ac:dyDescent="0.2">
      <c r="A45" s="163" t="s">
        <v>10</v>
      </c>
      <c r="B45" s="163" t="s">
        <v>791</v>
      </c>
      <c r="C45" s="165">
        <v>30578.799999999999</v>
      </c>
      <c r="D45" s="165">
        <v>30578.799999999999</v>
      </c>
    </row>
    <row r="46" spans="1:4" hidden="1" outlineLevel="1" x14ac:dyDescent="0.2">
      <c r="A46" s="163" t="s">
        <v>10</v>
      </c>
      <c r="B46" s="163" t="s">
        <v>792</v>
      </c>
      <c r="C46" s="165">
        <v>3000000</v>
      </c>
      <c r="D46" s="165">
        <v>3000000</v>
      </c>
    </row>
    <row r="47" spans="1:4" hidden="1" outlineLevel="1" x14ac:dyDescent="0.2">
      <c r="A47" s="163" t="s">
        <v>10</v>
      </c>
      <c r="B47" s="163" t="s">
        <v>793</v>
      </c>
      <c r="C47" s="165">
        <v>1792000</v>
      </c>
      <c r="D47" s="165">
        <v>1792000</v>
      </c>
    </row>
    <row r="48" spans="1:4" hidden="1" outlineLevel="1" x14ac:dyDescent="0.2">
      <c r="A48" s="163" t="s">
        <v>10</v>
      </c>
      <c r="B48" s="163" t="s">
        <v>794</v>
      </c>
      <c r="C48" s="165">
        <v>1900400</v>
      </c>
      <c r="D48" s="165">
        <v>1900400</v>
      </c>
    </row>
    <row r="49" spans="1:4" hidden="1" outlineLevel="1" x14ac:dyDescent="0.2">
      <c r="A49" s="163" t="s">
        <v>10</v>
      </c>
      <c r="B49" s="163" t="s">
        <v>795</v>
      </c>
      <c r="C49" s="165">
        <v>138650</v>
      </c>
      <c r="D49" s="165">
        <v>138650</v>
      </c>
    </row>
    <row r="50" spans="1:4" hidden="1" outlineLevel="1" x14ac:dyDescent="0.2">
      <c r="A50" s="163" t="s">
        <v>10</v>
      </c>
      <c r="B50" s="163" t="s">
        <v>796</v>
      </c>
      <c r="C50" s="165">
        <v>30000</v>
      </c>
      <c r="D50" s="165">
        <v>28999</v>
      </c>
    </row>
    <row r="51" spans="1:4" hidden="1" outlineLevel="1" x14ac:dyDescent="0.2">
      <c r="A51" s="163" t="s">
        <v>10</v>
      </c>
      <c r="B51" s="163" t="s">
        <v>797</v>
      </c>
      <c r="C51" s="165">
        <v>150000</v>
      </c>
      <c r="D51" s="165">
        <v>150000</v>
      </c>
    </row>
    <row r="52" spans="1:4" hidden="1" outlineLevel="1" x14ac:dyDescent="0.2">
      <c r="A52" s="163" t="s">
        <v>10</v>
      </c>
      <c r="B52" s="163" t="s">
        <v>798</v>
      </c>
      <c r="C52" s="165">
        <v>150000</v>
      </c>
      <c r="D52" s="165">
        <v>150000</v>
      </c>
    </row>
    <row r="53" spans="1:4" hidden="1" outlineLevel="1" x14ac:dyDescent="0.2">
      <c r="A53" s="163" t="s">
        <v>10</v>
      </c>
      <c r="B53" s="163" t="s">
        <v>799</v>
      </c>
      <c r="C53" s="165">
        <v>284500</v>
      </c>
      <c r="D53" s="165">
        <v>284500</v>
      </c>
    </row>
    <row r="54" spans="1:4" hidden="1" outlineLevel="1" x14ac:dyDescent="0.2">
      <c r="A54" s="163" t="s">
        <v>10</v>
      </c>
      <c r="B54" s="163" t="s">
        <v>477</v>
      </c>
      <c r="C54" s="165">
        <v>1165160</v>
      </c>
      <c r="D54" s="165">
        <v>0</v>
      </c>
    </row>
    <row r="55" spans="1:4" hidden="1" outlineLevel="1" x14ac:dyDescent="0.2">
      <c r="A55" s="163" t="s">
        <v>10</v>
      </c>
      <c r="B55" s="163" t="s">
        <v>800</v>
      </c>
      <c r="C55" s="165">
        <v>10000000</v>
      </c>
      <c r="D55" s="165">
        <v>10000000</v>
      </c>
    </row>
    <row r="56" spans="1:4" hidden="1" outlineLevel="1" x14ac:dyDescent="0.2">
      <c r="A56" s="163" t="s">
        <v>10</v>
      </c>
      <c r="B56" s="163" t="s">
        <v>476</v>
      </c>
      <c r="C56" s="165">
        <v>11175.78</v>
      </c>
      <c r="D56" s="165">
        <v>11097.12</v>
      </c>
    </row>
    <row r="57" spans="1:4" hidden="1" outlineLevel="1" x14ac:dyDescent="0.2">
      <c r="A57" s="163" t="s">
        <v>10</v>
      </c>
      <c r="B57" s="163" t="s">
        <v>801</v>
      </c>
      <c r="C57" s="165">
        <v>22555</v>
      </c>
      <c r="D57" s="165">
        <v>22000</v>
      </c>
    </row>
    <row r="58" spans="1:4" hidden="1" outlineLevel="1" x14ac:dyDescent="0.2">
      <c r="A58" s="163" t="s">
        <v>10</v>
      </c>
      <c r="B58" s="163" t="s">
        <v>475</v>
      </c>
      <c r="C58" s="165">
        <v>809300</v>
      </c>
      <c r="D58" s="165">
        <v>803631.93</v>
      </c>
    </row>
    <row r="59" spans="1:4" hidden="1" outlineLevel="1" x14ac:dyDescent="0.2">
      <c r="A59" s="163" t="s">
        <v>10</v>
      </c>
      <c r="B59" s="163" t="s">
        <v>474</v>
      </c>
      <c r="C59" s="165">
        <v>1925900</v>
      </c>
      <c r="D59" s="165">
        <v>1324873.17</v>
      </c>
    </row>
    <row r="60" spans="1:4" hidden="1" outlineLevel="1" x14ac:dyDescent="0.2">
      <c r="A60" s="163" t="s">
        <v>10</v>
      </c>
      <c r="B60" s="163" t="s">
        <v>473</v>
      </c>
      <c r="C60" s="165">
        <v>200200</v>
      </c>
      <c r="D60" s="165">
        <v>200200</v>
      </c>
    </row>
    <row r="61" spans="1:4" hidden="1" outlineLevel="1" x14ac:dyDescent="0.2">
      <c r="A61" s="163" t="s">
        <v>10</v>
      </c>
      <c r="B61" s="163" t="s">
        <v>472</v>
      </c>
      <c r="C61" s="165">
        <v>60300</v>
      </c>
      <c r="D61" s="165">
        <v>60300</v>
      </c>
    </row>
    <row r="62" spans="1:4" hidden="1" outlineLevel="1" x14ac:dyDescent="0.2">
      <c r="A62" s="163" t="s">
        <v>10</v>
      </c>
      <c r="B62" s="163" t="s">
        <v>471</v>
      </c>
      <c r="C62" s="165">
        <v>27400</v>
      </c>
      <c r="D62" s="165">
        <v>27400</v>
      </c>
    </row>
    <row r="63" spans="1:4" hidden="1" outlineLevel="1" x14ac:dyDescent="0.2">
      <c r="A63" s="163" t="s">
        <v>10</v>
      </c>
      <c r="B63" s="163" t="s">
        <v>470</v>
      </c>
      <c r="C63" s="165">
        <v>203800</v>
      </c>
      <c r="D63" s="165">
        <v>203800</v>
      </c>
    </row>
    <row r="64" spans="1:4" hidden="1" outlineLevel="1" x14ac:dyDescent="0.2">
      <c r="A64" s="163" t="s">
        <v>10</v>
      </c>
      <c r="B64" s="163" t="s">
        <v>469</v>
      </c>
      <c r="C64" s="165">
        <v>6428900</v>
      </c>
      <c r="D64" s="165">
        <v>5429000</v>
      </c>
    </row>
    <row r="65" spans="1:5" s="190" customFormat="1" hidden="1" outlineLevel="1" x14ac:dyDescent="0.2">
      <c r="A65" s="187" t="s">
        <v>10</v>
      </c>
      <c r="B65" s="187" t="s">
        <v>468</v>
      </c>
      <c r="C65" s="188">
        <v>37390000</v>
      </c>
      <c r="D65" s="188">
        <v>34137761.469999999</v>
      </c>
      <c r="E65" s="189">
        <f>C65-D65</f>
        <v>3252238.5300000012</v>
      </c>
    </row>
    <row r="66" spans="1:5" s="190" customFormat="1" hidden="1" outlineLevel="1" x14ac:dyDescent="0.2">
      <c r="A66" s="187" t="s">
        <v>10</v>
      </c>
      <c r="B66" s="187" t="s">
        <v>467</v>
      </c>
      <c r="C66" s="188">
        <v>742600</v>
      </c>
      <c r="D66" s="188">
        <v>686602.31</v>
      </c>
      <c r="E66" s="189">
        <f>C66-D66</f>
        <v>55997.689999999944</v>
      </c>
    </row>
    <row r="67" spans="1:5" hidden="1" outlineLevel="1" x14ac:dyDescent="0.2">
      <c r="A67" s="163" t="s">
        <v>10</v>
      </c>
      <c r="B67" s="163" t="s">
        <v>466</v>
      </c>
      <c r="C67" s="165">
        <v>880900</v>
      </c>
      <c r="D67" s="165">
        <v>867133.43</v>
      </c>
    </row>
    <row r="68" spans="1:5" s="190" customFormat="1" hidden="1" outlineLevel="1" x14ac:dyDescent="0.2">
      <c r="A68" s="187" t="s">
        <v>10</v>
      </c>
      <c r="B68" s="187" t="s">
        <v>465</v>
      </c>
      <c r="C68" s="188">
        <v>3718728</v>
      </c>
      <c r="D68" s="188">
        <v>3718728</v>
      </c>
      <c r="E68" s="189">
        <f>C68-D68</f>
        <v>0</v>
      </c>
    </row>
    <row r="69" spans="1:5" hidden="1" outlineLevel="1" x14ac:dyDescent="0.2">
      <c r="A69" s="163" t="s">
        <v>10</v>
      </c>
      <c r="B69" s="163" t="s">
        <v>464</v>
      </c>
      <c r="C69" s="165">
        <v>1159900</v>
      </c>
      <c r="D69" s="165">
        <v>1159900</v>
      </c>
    </row>
    <row r="70" spans="1:5" hidden="1" outlineLevel="1" x14ac:dyDescent="0.2">
      <c r="A70" s="163" t="s">
        <v>10</v>
      </c>
      <c r="B70" s="163" t="s">
        <v>463</v>
      </c>
      <c r="C70" s="165">
        <v>2300</v>
      </c>
      <c r="D70" s="165">
        <v>2300</v>
      </c>
    </row>
    <row r="71" spans="1:5" hidden="1" outlineLevel="1" x14ac:dyDescent="0.2">
      <c r="A71" s="163" t="s">
        <v>10</v>
      </c>
      <c r="B71" s="163" t="s">
        <v>462</v>
      </c>
      <c r="C71" s="165">
        <v>205600</v>
      </c>
      <c r="D71" s="165">
        <v>145580.39000000001</v>
      </c>
    </row>
    <row r="72" spans="1:5" hidden="1" outlineLevel="1" x14ac:dyDescent="0.2">
      <c r="A72" s="163" t="s">
        <v>10</v>
      </c>
      <c r="B72" s="163" t="s">
        <v>461</v>
      </c>
      <c r="C72" s="165">
        <v>2401000</v>
      </c>
      <c r="D72" s="165">
        <v>2349160</v>
      </c>
    </row>
    <row r="73" spans="1:5" hidden="1" outlineLevel="1" x14ac:dyDescent="0.2">
      <c r="A73" s="163" t="s">
        <v>10</v>
      </c>
      <c r="B73" s="163" t="s">
        <v>460</v>
      </c>
      <c r="C73" s="165">
        <v>45900</v>
      </c>
      <c r="D73" s="165">
        <v>45900</v>
      </c>
    </row>
    <row r="74" spans="1:5" hidden="1" outlineLevel="1" x14ac:dyDescent="0.2">
      <c r="A74" s="163" t="s">
        <v>10</v>
      </c>
      <c r="B74" s="163" t="s">
        <v>459</v>
      </c>
      <c r="C74" s="165">
        <v>479100</v>
      </c>
      <c r="D74" s="165">
        <v>479077.74</v>
      </c>
    </row>
    <row r="75" spans="1:5" hidden="1" outlineLevel="1" x14ac:dyDescent="0.2">
      <c r="A75" s="163" t="s">
        <v>10</v>
      </c>
      <c r="B75" s="163" t="s">
        <v>458</v>
      </c>
      <c r="C75" s="165">
        <v>19781400</v>
      </c>
      <c r="D75" s="165">
        <v>19781400</v>
      </c>
    </row>
    <row r="76" spans="1:5" hidden="1" outlineLevel="1" x14ac:dyDescent="0.2">
      <c r="A76" s="163" t="s">
        <v>10</v>
      </c>
      <c r="B76" s="163" t="s">
        <v>457</v>
      </c>
      <c r="C76" s="165">
        <v>2835200</v>
      </c>
      <c r="D76" s="165">
        <v>2835200</v>
      </c>
    </row>
    <row r="77" spans="1:5" hidden="1" outlineLevel="1" x14ac:dyDescent="0.2">
      <c r="A77" s="163" t="s">
        <v>10</v>
      </c>
      <c r="B77" s="163" t="s">
        <v>456</v>
      </c>
      <c r="C77" s="165">
        <v>1168900</v>
      </c>
      <c r="D77" s="165">
        <v>1168900</v>
      </c>
    </row>
    <row r="78" spans="1:5" hidden="1" outlineLevel="1" x14ac:dyDescent="0.2">
      <c r="A78" s="163" t="s">
        <v>10</v>
      </c>
      <c r="B78" s="163" t="s">
        <v>455</v>
      </c>
      <c r="C78" s="165">
        <v>6050</v>
      </c>
      <c r="D78" s="165">
        <v>5198.6499999999996</v>
      </c>
    </row>
    <row r="79" spans="1:5" hidden="1" outlineLevel="1" x14ac:dyDescent="0.2">
      <c r="A79" s="163" t="s">
        <v>10</v>
      </c>
      <c r="B79" s="163" t="s">
        <v>454</v>
      </c>
      <c r="C79" s="165">
        <v>114900</v>
      </c>
      <c r="D79" s="165">
        <v>98731.35</v>
      </c>
    </row>
    <row r="80" spans="1:5" hidden="1" outlineLevel="1" x14ac:dyDescent="0.2">
      <c r="A80" s="163" t="s">
        <v>10</v>
      </c>
      <c r="B80" s="163" t="s">
        <v>802</v>
      </c>
      <c r="C80" s="165">
        <v>2517500</v>
      </c>
      <c r="D80" s="165">
        <v>2232500</v>
      </c>
    </row>
    <row r="81" spans="1:4" hidden="1" outlineLevel="1" x14ac:dyDescent="0.2">
      <c r="A81" s="163" t="s">
        <v>10</v>
      </c>
      <c r="B81" s="163" t="s">
        <v>803</v>
      </c>
      <c r="C81" s="165">
        <v>120000</v>
      </c>
      <c r="D81" s="165">
        <v>119870.21</v>
      </c>
    </row>
    <row r="82" spans="1:4" hidden="1" outlineLevel="1" x14ac:dyDescent="0.2">
      <c r="A82" s="163" t="s">
        <v>10</v>
      </c>
      <c r="B82" s="163" t="s">
        <v>804</v>
      </c>
      <c r="C82" s="165">
        <v>847064.6</v>
      </c>
      <c r="D82" s="165">
        <v>846148.46</v>
      </c>
    </row>
    <row r="83" spans="1:4" hidden="1" outlineLevel="1" x14ac:dyDescent="0.2">
      <c r="A83" s="163" t="s">
        <v>10</v>
      </c>
      <c r="B83" s="163" t="s">
        <v>453</v>
      </c>
      <c r="C83" s="165">
        <v>30000</v>
      </c>
      <c r="D83" s="165">
        <v>20000</v>
      </c>
    </row>
    <row r="84" spans="1:4" hidden="1" outlineLevel="1" x14ac:dyDescent="0.2">
      <c r="A84" s="163" t="s">
        <v>10</v>
      </c>
      <c r="B84" s="163" t="s">
        <v>399</v>
      </c>
      <c r="C84" s="165">
        <v>5222200</v>
      </c>
      <c r="D84" s="165">
        <v>5222200</v>
      </c>
    </row>
    <row r="85" spans="1:4" hidden="1" outlineLevel="1" x14ac:dyDescent="0.2">
      <c r="A85" s="163" t="s">
        <v>10</v>
      </c>
      <c r="B85" s="163" t="s">
        <v>452</v>
      </c>
      <c r="C85" s="165">
        <v>34027400</v>
      </c>
      <c r="D85" s="165">
        <v>34027400</v>
      </c>
    </row>
    <row r="86" spans="1:4" hidden="1" outlineLevel="1" x14ac:dyDescent="0.2">
      <c r="A86" s="163" t="s">
        <v>10</v>
      </c>
      <c r="B86" s="163" t="s">
        <v>451</v>
      </c>
      <c r="C86" s="165">
        <v>6927.92</v>
      </c>
      <c r="D86" s="165">
        <v>6927.92</v>
      </c>
    </row>
    <row r="87" spans="1:4" hidden="1" outlineLevel="1" x14ac:dyDescent="0.2">
      <c r="A87" s="163" t="s">
        <v>10</v>
      </c>
      <c r="B87" s="163" t="s">
        <v>450</v>
      </c>
      <c r="C87" s="165">
        <v>17111.95</v>
      </c>
      <c r="D87" s="165">
        <v>17111.95</v>
      </c>
    </row>
    <row r="88" spans="1:4" hidden="1" outlineLevel="1" x14ac:dyDescent="0.2">
      <c r="A88" s="163" t="s">
        <v>10</v>
      </c>
      <c r="B88" s="163" t="s">
        <v>449</v>
      </c>
      <c r="C88" s="165">
        <v>114518.46</v>
      </c>
      <c r="D88" s="165">
        <v>114518.46</v>
      </c>
    </row>
    <row r="89" spans="1:4" hidden="1" outlineLevel="1" x14ac:dyDescent="0.2">
      <c r="A89" s="163" t="s">
        <v>10</v>
      </c>
      <c r="B89" s="163" t="s">
        <v>805</v>
      </c>
      <c r="C89" s="165">
        <v>1250000</v>
      </c>
      <c r="D89" s="165">
        <v>1250000</v>
      </c>
    </row>
    <row r="90" spans="1:4" hidden="1" outlineLevel="1" x14ac:dyDescent="0.2">
      <c r="A90" s="163" t="s">
        <v>10</v>
      </c>
      <c r="B90" s="163" t="s">
        <v>806</v>
      </c>
      <c r="C90" s="165">
        <v>3750000</v>
      </c>
      <c r="D90" s="165">
        <v>3750000</v>
      </c>
    </row>
    <row r="91" spans="1:4" hidden="1" outlineLevel="1" x14ac:dyDescent="0.2">
      <c r="A91" s="163" t="s">
        <v>10</v>
      </c>
      <c r="B91" s="163" t="s">
        <v>448</v>
      </c>
      <c r="C91" s="165">
        <v>10622400</v>
      </c>
      <c r="D91" s="165">
        <v>10622400</v>
      </c>
    </row>
    <row r="92" spans="1:4" hidden="1" outlineLevel="1" x14ac:dyDescent="0.2">
      <c r="A92" s="163" t="s">
        <v>10</v>
      </c>
      <c r="B92" s="163" t="s">
        <v>398</v>
      </c>
      <c r="C92" s="165">
        <v>148300</v>
      </c>
      <c r="D92" s="165">
        <v>148300</v>
      </c>
    </row>
    <row r="93" spans="1:4" hidden="1" outlineLevel="1" x14ac:dyDescent="0.2">
      <c r="A93" s="163" t="s">
        <v>10</v>
      </c>
      <c r="B93" s="163" t="s">
        <v>807</v>
      </c>
      <c r="C93" s="165">
        <v>3183706.42</v>
      </c>
      <c r="D93" s="165">
        <v>3181740.84</v>
      </c>
    </row>
    <row r="94" spans="1:4" hidden="1" outlineLevel="1" x14ac:dyDescent="0.2">
      <c r="A94" s="163" t="s">
        <v>10</v>
      </c>
      <c r="B94" s="163" t="s">
        <v>447</v>
      </c>
      <c r="C94" s="165">
        <v>190238.4</v>
      </c>
      <c r="D94" s="165">
        <v>190238.4</v>
      </c>
    </row>
    <row r="95" spans="1:4" hidden="1" outlineLevel="1" x14ac:dyDescent="0.2">
      <c r="A95" s="163" t="s">
        <v>10</v>
      </c>
      <c r="B95" s="163" t="s">
        <v>446</v>
      </c>
      <c r="C95" s="165">
        <v>200096.21</v>
      </c>
      <c r="D95" s="165">
        <v>200096.21</v>
      </c>
    </row>
    <row r="96" spans="1:4" hidden="1" outlineLevel="1" x14ac:dyDescent="0.2">
      <c r="A96" s="163" t="s">
        <v>10</v>
      </c>
      <c r="B96" s="163" t="s">
        <v>445</v>
      </c>
      <c r="C96" s="165">
        <v>1339105.3899999999</v>
      </c>
      <c r="D96" s="165">
        <v>1339105.3899999999</v>
      </c>
    </row>
    <row r="97" spans="1:6" hidden="1" outlineLevel="1" x14ac:dyDescent="0.2">
      <c r="A97" s="163" t="s">
        <v>10</v>
      </c>
      <c r="B97" s="163" t="s">
        <v>444</v>
      </c>
      <c r="C97" s="165">
        <v>100000</v>
      </c>
      <c r="D97" s="165">
        <v>70272.83</v>
      </c>
    </row>
    <row r="98" spans="1:6" hidden="1" outlineLevel="1" x14ac:dyDescent="0.2">
      <c r="A98" s="163" t="s">
        <v>10</v>
      </c>
      <c r="B98" s="163" t="s">
        <v>443</v>
      </c>
      <c r="C98" s="165">
        <v>720634.18</v>
      </c>
      <c r="D98" s="165">
        <v>714302.5</v>
      </c>
    </row>
    <row r="99" spans="1:6" hidden="1" outlineLevel="1" x14ac:dyDescent="0.2">
      <c r="A99" s="163" t="s">
        <v>10</v>
      </c>
      <c r="B99" s="163" t="s">
        <v>442</v>
      </c>
      <c r="C99" s="165">
        <v>145845.20000000001</v>
      </c>
      <c r="D99" s="165">
        <v>38875.449999999997</v>
      </c>
    </row>
    <row r="100" spans="1:6" hidden="1" outlineLevel="1" x14ac:dyDescent="0.2">
      <c r="A100" s="163" t="s">
        <v>10</v>
      </c>
      <c r="B100" s="163" t="s">
        <v>441</v>
      </c>
      <c r="C100" s="165">
        <v>428830.5</v>
      </c>
      <c r="D100" s="165">
        <v>428830.5</v>
      </c>
    </row>
    <row r="101" spans="1:6" hidden="1" outlineLevel="1" x14ac:dyDescent="0.2">
      <c r="A101" s="163" t="s">
        <v>10</v>
      </c>
      <c r="B101" s="163" t="s">
        <v>440</v>
      </c>
      <c r="C101" s="165">
        <v>118324.12</v>
      </c>
      <c r="D101" s="165">
        <v>118324.12</v>
      </c>
    </row>
    <row r="102" spans="1:6" hidden="1" outlineLevel="1" x14ac:dyDescent="0.2">
      <c r="A102" s="163" t="s">
        <v>10</v>
      </c>
      <c r="B102" s="163" t="s">
        <v>439</v>
      </c>
      <c r="C102" s="165">
        <v>275157.78000000003</v>
      </c>
      <c r="D102" s="165">
        <v>275157.78000000003</v>
      </c>
    </row>
    <row r="103" spans="1:6" hidden="1" outlineLevel="1" x14ac:dyDescent="0.2">
      <c r="A103" s="163" t="s">
        <v>10</v>
      </c>
      <c r="B103" s="163" t="s">
        <v>438</v>
      </c>
      <c r="C103" s="165">
        <v>266526.2</v>
      </c>
      <c r="D103" s="165">
        <v>266526.2</v>
      </c>
    </row>
    <row r="104" spans="1:6" hidden="1" outlineLevel="1" x14ac:dyDescent="0.2">
      <c r="A104" s="163" t="s">
        <v>10</v>
      </c>
      <c r="B104" s="163" t="s">
        <v>437</v>
      </c>
      <c r="C104" s="165">
        <v>768464.02</v>
      </c>
      <c r="D104" s="165">
        <v>768464.02</v>
      </c>
    </row>
    <row r="105" spans="1:6" hidden="1" outlineLevel="1" x14ac:dyDescent="0.2">
      <c r="A105" s="163" t="s">
        <v>10</v>
      </c>
      <c r="B105" s="163" t="s">
        <v>436</v>
      </c>
      <c r="C105" s="165">
        <v>285000</v>
      </c>
      <c r="D105" s="165">
        <v>285000</v>
      </c>
    </row>
    <row r="106" spans="1:6" hidden="1" outlineLevel="1" x14ac:dyDescent="0.2">
      <c r="A106" s="163" t="s">
        <v>10</v>
      </c>
      <c r="B106" s="163" t="s">
        <v>435</v>
      </c>
      <c r="C106" s="165">
        <v>1063529.96</v>
      </c>
      <c r="D106" s="165">
        <v>1063529.96</v>
      </c>
    </row>
    <row r="107" spans="1:6" hidden="1" outlineLevel="1" x14ac:dyDescent="0.2">
      <c r="A107" s="163" t="s">
        <v>10</v>
      </c>
      <c r="B107" s="163" t="s">
        <v>808</v>
      </c>
      <c r="C107" s="165">
        <v>931470.04</v>
      </c>
      <c r="D107" s="165">
        <v>931470.04</v>
      </c>
    </row>
    <row r="108" spans="1:6" collapsed="1" x14ac:dyDescent="0.2">
      <c r="A108" s="157" t="s">
        <v>211</v>
      </c>
      <c r="B108" s="158"/>
      <c r="C108" s="160">
        <v>779436.86</v>
      </c>
      <c r="D108" s="160">
        <v>777882.05</v>
      </c>
      <c r="F108" s="186">
        <f>(C108-D108)/C108*100</f>
        <v>0.19947863384340578</v>
      </c>
    </row>
    <row r="109" spans="1:6" hidden="1" outlineLevel="1" x14ac:dyDescent="0.2">
      <c r="A109" s="163" t="s">
        <v>211</v>
      </c>
      <c r="B109" s="163" t="s">
        <v>383</v>
      </c>
      <c r="C109" s="165">
        <v>751112.86</v>
      </c>
      <c r="D109" s="165">
        <v>749558.05</v>
      </c>
    </row>
    <row r="110" spans="1:6" hidden="1" outlineLevel="1" x14ac:dyDescent="0.2">
      <c r="A110" s="163" t="s">
        <v>211</v>
      </c>
      <c r="B110" s="163" t="s">
        <v>382</v>
      </c>
      <c r="C110" s="165">
        <v>28324</v>
      </c>
      <c r="D110" s="165">
        <v>28324</v>
      </c>
    </row>
    <row r="111" spans="1:6" collapsed="1" x14ac:dyDescent="0.2">
      <c r="A111" s="157" t="s">
        <v>212</v>
      </c>
      <c r="B111" s="158"/>
      <c r="C111" s="160">
        <v>46775371.07</v>
      </c>
      <c r="D111" s="160">
        <v>46642166.579999998</v>
      </c>
      <c r="F111" s="186">
        <f>(C111-D111)/C111*100</f>
        <v>0.28477484401066472</v>
      </c>
    </row>
    <row r="112" spans="1:6" hidden="1" outlineLevel="1" x14ac:dyDescent="0.2">
      <c r="A112" s="163" t="s">
        <v>212</v>
      </c>
      <c r="B112" s="163" t="s">
        <v>383</v>
      </c>
      <c r="C112" s="165">
        <v>8383485</v>
      </c>
      <c r="D112" s="165">
        <v>8383405.5099999998</v>
      </c>
    </row>
    <row r="113" spans="1:6" hidden="1" outlineLevel="1" x14ac:dyDescent="0.2">
      <c r="A113" s="163" t="s">
        <v>212</v>
      </c>
      <c r="B113" s="163" t="s">
        <v>382</v>
      </c>
      <c r="C113" s="165">
        <v>65527.25</v>
      </c>
      <c r="D113" s="165">
        <v>65527.25</v>
      </c>
    </row>
    <row r="114" spans="1:6" hidden="1" outlineLevel="1" x14ac:dyDescent="0.2">
      <c r="A114" s="163" t="s">
        <v>212</v>
      </c>
      <c r="B114" s="163" t="s">
        <v>425</v>
      </c>
      <c r="C114" s="165">
        <v>56080</v>
      </c>
      <c r="D114" s="165">
        <v>56080</v>
      </c>
    </row>
    <row r="115" spans="1:6" hidden="1" outlineLevel="1" x14ac:dyDescent="0.2">
      <c r="A115" s="163" t="s">
        <v>212</v>
      </c>
      <c r="B115" s="163" t="s">
        <v>434</v>
      </c>
      <c r="C115" s="165">
        <v>33125</v>
      </c>
      <c r="D115" s="165">
        <v>0</v>
      </c>
    </row>
    <row r="116" spans="1:6" hidden="1" outlineLevel="1" x14ac:dyDescent="0.2">
      <c r="A116" s="163" t="s">
        <v>212</v>
      </c>
      <c r="B116" s="163" t="s">
        <v>433</v>
      </c>
      <c r="C116" s="165">
        <v>100000</v>
      </c>
      <c r="D116" s="165">
        <v>0</v>
      </c>
    </row>
    <row r="117" spans="1:6" hidden="1" outlineLevel="1" x14ac:dyDescent="0.2">
      <c r="A117" s="163" t="s">
        <v>212</v>
      </c>
      <c r="B117" s="163" t="s">
        <v>379</v>
      </c>
      <c r="C117" s="165">
        <v>13500</v>
      </c>
      <c r="D117" s="165">
        <v>13500</v>
      </c>
    </row>
    <row r="118" spans="1:6" hidden="1" outlineLevel="1" x14ac:dyDescent="0.2">
      <c r="A118" s="163" t="s">
        <v>212</v>
      </c>
      <c r="B118" s="163" t="s">
        <v>432</v>
      </c>
      <c r="C118" s="165">
        <v>8000000</v>
      </c>
      <c r="D118" s="165">
        <v>8000000</v>
      </c>
    </row>
    <row r="119" spans="1:6" hidden="1" outlineLevel="1" x14ac:dyDescent="0.2">
      <c r="A119" s="163" t="s">
        <v>212</v>
      </c>
      <c r="B119" s="163" t="s">
        <v>377</v>
      </c>
      <c r="C119" s="165">
        <v>482153.82</v>
      </c>
      <c r="D119" s="165">
        <v>482153.82</v>
      </c>
    </row>
    <row r="120" spans="1:6" hidden="1" outlineLevel="1" x14ac:dyDescent="0.2">
      <c r="A120" s="163" t="s">
        <v>212</v>
      </c>
      <c r="B120" s="163" t="s">
        <v>431</v>
      </c>
      <c r="C120" s="165">
        <v>12499100</v>
      </c>
      <c r="D120" s="165">
        <v>12499100</v>
      </c>
    </row>
    <row r="121" spans="1:6" hidden="1" outlineLevel="1" x14ac:dyDescent="0.2">
      <c r="A121" s="163" t="s">
        <v>212</v>
      </c>
      <c r="B121" s="163" t="s">
        <v>430</v>
      </c>
      <c r="C121" s="165">
        <v>1085700</v>
      </c>
      <c r="D121" s="165">
        <v>1085700</v>
      </c>
    </row>
    <row r="122" spans="1:6" hidden="1" outlineLevel="1" x14ac:dyDescent="0.2">
      <c r="A122" s="163" t="s">
        <v>212</v>
      </c>
      <c r="B122" s="163" t="s">
        <v>429</v>
      </c>
      <c r="C122" s="165">
        <v>16056700</v>
      </c>
      <c r="D122" s="165">
        <v>16056700</v>
      </c>
    </row>
    <row r="123" spans="1:6" collapsed="1" x14ac:dyDescent="0.2">
      <c r="A123" s="157" t="s">
        <v>239</v>
      </c>
      <c r="B123" s="158"/>
      <c r="C123" s="160">
        <v>638760089.64999998</v>
      </c>
      <c r="D123" s="160">
        <v>619922954.80999994</v>
      </c>
      <c r="F123" s="186">
        <f>(C123-D123)/C123*100</f>
        <v>2.9490156234278175</v>
      </c>
    </row>
    <row r="124" spans="1:6" hidden="1" outlineLevel="1" x14ac:dyDescent="0.2">
      <c r="A124" s="163" t="s">
        <v>239</v>
      </c>
      <c r="B124" s="163" t="s">
        <v>383</v>
      </c>
      <c r="C124" s="165">
        <v>10110605.91</v>
      </c>
      <c r="D124" s="165">
        <v>10098947.91</v>
      </c>
    </row>
    <row r="125" spans="1:6" hidden="1" outlineLevel="1" x14ac:dyDescent="0.2">
      <c r="A125" s="163" t="s">
        <v>239</v>
      </c>
      <c r="B125" s="163" t="s">
        <v>382</v>
      </c>
      <c r="C125" s="165">
        <v>1560443.12</v>
      </c>
      <c r="D125" s="165">
        <v>1539385.12</v>
      </c>
    </row>
    <row r="126" spans="1:6" hidden="1" outlineLevel="1" x14ac:dyDescent="0.2">
      <c r="A126" s="163" t="s">
        <v>239</v>
      </c>
      <c r="B126" s="163" t="s">
        <v>428</v>
      </c>
      <c r="C126" s="165">
        <v>22278.36</v>
      </c>
      <c r="D126" s="165">
        <v>22278.36</v>
      </c>
    </row>
    <row r="127" spans="1:6" hidden="1" outlineLevel="1" x14ac:dyDescent="0.2">
      <c r="A127" s="163" t="s">
        <v>239</v>
      </c>
      <c r="B127" s="163" t="s">
        <v>381</v>
      </c>
      <c r="C127" s="165">
        <v>596691.02</v>
      </c>
      <c r="D127" s="165">
        <v>596691.02</v>
      </c>
    </row>
    <row r="128" spans="1:6" hidden="1" outlineLevel="1" x14ac:dyDescent="0.2">
      <c r="A128" s="163" t="s">
        <v>239</v>
      </c>
      <c r="B128" s="163" t="s">
        <v>380</v>
      </c>
      <c r="C128" s="165">
        <v>113236.86</v>
      </c>
      <c r="D128" s="165">
        <v>113236.86</v>
      </c>
    </row>
    <row r="129" spans="1:4" hidden="1" outlineLevel="1" x14ac:dyDescent="0.2">
      <c r="A129" s="163" t="s">
        <v>239</v>
      </c>
      <c r="B129" s="163" t="s">
        <v>427</v>
      </c>
      <c r="C129" s="165">
        <v>2030</v>
      </c>
      <c r="D129" s="165">
        <v>736.32</v>
      </c>
    </row>
    <row r="130" spans="1:4" hidden="1" outlineLevel="1" x14ac:dyDescent="0.2">
      <c r="A130" s="163" t="s">
        <v>239</v>
      </c>
      <c r="B130" s="163" t="s">
        <v>426</v>
      </c>
      <c r="C130" s="165">
        <v>9234</v>
      </c>
      <c r="D130" s="165">
        <v>9234</v>
      </c>
    </row>
    <row r="131" spans="1:4" hidden="1" outlineLevel="1" x14ac:dyDescent="0.2">
      <c r="A131" s="163" t="s">
        <v>239</v>
      </c>
      <c r="B131" s="163" t="s">
        <v>425</v>
      </c>
      <c r="C131" s="165">
        <v>3190</v>
      </c>
      <c r="D131" s="165">
        <v>3190</v>
      </c>
    </row>
    <row r="132" spans="1:4" hidden="1" outlineLevel="1" x14ac:dyDescent="0.2">
      <c r="A132" s="163" t="s">
        <v>239</v>
      </c>
      <c r="B132" s="163" t="s">
        <v>424</v>
      </c>
      <c r="C132" s="165">
        <v>30130.6</v>
      </c>
      <c r="D132" s="165">
        <v>30130.6</v>
      </c>
    </row>
    <row r="133" spans="1:4" hidden="1" outlineLevel="1" x14ac:dyDescent="0.2">
      <c r="A133" s="163" t="s">
        <v>239</v>
      </c>
      <c r="B133" s="163" t="s">
        <v>434</v>
      </c>
      <c r="C133" s="165">
        <v>51695</v>
      </c>
      <c r="D133" s="165">
        <v>51695</v>
      </c>
    </row>
    <row r="134" spans="1:4" hidden="1" outlineLevel="1" x14ac:dyDescent="0.2">
      <c r="A134" s="163" t="s">
        <v>239</v>
      </c>
      <c r="B134" s="163" t="s">
        <v>423</v>
      </c>
      <c r="C134" s="165">
        <v>175300</v>
      </c>
      <c r="D134" s="165">
        <v>175300</v>
      </c>
    </row>
    <row r="135" spans="1:4" hidden="1" outlineLevel="1" x14ac:dyDescent="0.2">
      <c r="A135" s="163" t="s">
        <v>239</v>
      </c>
      <c r="B135" s="163" t="s">
        <v>422</v>
      </c>
      <c r="C135" s="165">
        <v>475700</v>
      </c>
      <c r="D135" s="165">
        <v>472950</v>
      </c>
    </row>
    <row r="136" spans="1:4" hidden="1" outlineLevel="1" x14ac:dyDescent="0.2">
      <c r="A136" s="163" t="s">
        <v>239</v>
      </c>
      <c r="B136" s="163" t="s">
        <v>421</v>
      </c>
      <c r="C136" s="165">
        <v>189398.8</v>
      </c>
      <c r="D136" s="165">
        <v>173398.8</v>
      </c>
    </row>
    <row r="137" spans="1:4" hidden="1" outlineLevel="1" x14ac:dyDescent="0.2">
      <c r="A137" s="163" t="s">
        <v>239</v>
      </c>
      <c r="B137" s="163" t="s">
        <v>379</v>
      </c>
      <c r="C137" s="165">
        <v>8207.34</v>
      </c>
      <c r="D137" s="165">
        <v>8207.34</v>
      </c>
    </row>
    <row r="138" spans="1:4" hidden="1" outlineLevel="1" x14ac:dyDescent="0.2">
      <c r="A138" s="163" t="s">
        <v>239</v>
      </c>
      <c r="B138" s="163" t="s">
        <v>420</v>
      </c>
      <c r="C138" s="165">
        <v>663362.89</v>
      </c>
      <c r="D138" s="165">
        <v>663362.89</v>
      </c>
    </row>
    <row r="139" spans="1:4" hidden="1" outlineLevel="1" x14ac:dyDescent="0.2">
      <c r="A139" s="163" t="s">
        <v>239</v>
      </c>
      <c r="B139" s="163" t="s">
        <v>419</v>
      </c>
      <c r="C139" s="165">
        <v>1055500</v>
      </c>
      <c r="D139" s="165">
        <v>939999.98</v>
      </c>
    </row>
    <row r="140" spans="1:4" hidden="1" outlineLevel="1" x14ac:dyDescent="0.2">
      <c r="A140" s="163" t="s">
        <v>239</v>
      </c>
      <c r="B140" s="163" t="s">
        <v>418</v>
      </c>
      <c r="C140" s="165">
        <v>2206380.4</v>
      </c>
      <c r="D140" s="165">
        <v>2205855</v>
      </c>
    </row>
    <row r="141" spans="1:4" hidden="1" outlineLevel="1" x14ac:dyDescent="0.2">
      <c r="A141" s="163" t="s">
        <v>239</v>
      </c>
      <c r="B141" s="163" t="s">
        <v>417</v>
      </c>
      <c r="C141" s="165">
        <v>18666</v>
      </c>
      <c r="D141" s="165">
        <v>18666</v>
      </c>
    </row>
    <row r="142" spans="1:4" hidden="1" outlineLevel="1" x14ac:dyDescent="0.2">
      <c r="A142" s="163" t="s">
        <v>239</v>
      </c>
      <c r="B142" s="163" t="s">
        <v>416</v>
      </c>
      <c r="C142" s="165">
        <v>84000</v>
      </c>
      <c r="D142" s="165">
        <v>75000</v>
      </c>
    </row>
    <row r="143" spans="1:4" hidden="1" outlineLevel="1" x14ac:dyDescent="0.2">
      <c r="A143" s="163" t="s">
        <v>239</v>
      </c>
      <c r="B143" s="163" t="s">
        <v>378</v>
      </c>
      <c r="C143" s="165">
        <v>14865.29</v>
      </c>
      <c r="D143" s="165">
        <v>14865.29</v>
      </c>
    </row>
    <row r="144" spans="1:4" hidden="1" outlineLevel="1" x14ac:dyDescent="0.2">
      <c r="A144" s="163" t="s">
        <v>239</v>
      </c>
      <c r="B144" s="163" t="s">
        <v>415</v>
      </c>
      <c r="C144" s="165">
        <v>738</v>
      </c>
      <c r="D144" s="165">
        <v>738</v>
      </c>
    </row>
    <row r="145" spans="1:4" hidden="1" outlineLevel="1" x14ac:dyDescent="0.2">
      <c r="A145" s="163" t="s">
        <v>239</v>
      </c>
      <c r="B145" s="163" t="s">
        <v>414</v>
      </c>
      <c r="C145" s="165">
        <v>1884974.87</v>
      </c>
      <c r="D145" s="165">
        <v>1884974.87</v>
      </c>
    </row>
    <row r="146" spans="1:4" hidden="1" outlineLevel="1" x14ac:dyDescent="0.2">
      <c r="A146" s="163" t="s">
        <v>239</v>
      </c>
      <c r="B146" s="163" t="s">
        <v>809</v>
      </c>
      <c r="C146" s="165">
        <v>5000000</v>
      </c>
      <c r="D146" s="165">
        <v>5000000</v>
      </c>
    </row>
    <row r="147" spans="1:4" hidden="1" outlineLevel="1" x14ac:dyDescent="0.2">
      <c r="A147" s="163" t="s">
        <v>239</v>
      </c>
      <c r="B147" s="163" t="s">
        <v>413</v>
      </c>
      <c r="C147" s="165">
        <v>4438495.57</v>
      </c>
      <c r="D147" s="165">
        <v>3590868.61</v>
      </c>
    </row>
    <row r="148" spans="1:4" hidden="1" outlineLevel="1" x14ac:dyDescent="0.2">
      <c r="A148" s="163" t="s">
        <v>239</v>
      </c>
      <c r="B148" s="163" t="s">
        <v>412</v>
      </c>
      <c r="C148" s="165">
        <v>5000</v>
      </c>
      <c r="D148" s="165">
        <v>5000</v>
      </c>
    </row>
    <row r="149" spans="1:4" hidden="1" outlineLevel="1" x14ac:dyDescent="0.2">
      <c r="A149" s="163" t="s">
        <v>239</v>
      </c>
      <c r="B149" s="163" t="s">
        <v>411</v>
      </c>
      <c r="C149" s="165">
        <v>8381120.3399999999</v>
      </c>
      <c r="D149" s="165">
        <v>8381120.3399999999</v>
      </c>
    </row>
    <row r="150" spans="1:4" hidden="1" outlineLevel="1" x14ac:dyDescent="0.2">
      <c r="A150" s="163" t="s">
        <v>239</v>
      </c>
      <c r="B150" s="163" t="s">
        <v>410</v>
      </c>
      <c r="C150" s="165">
        <v>88150144.930000007</v>
      </c>
      <c r="D150" s="165">
        <v>88150144.930000007</v>
      </c>
    </row>
    <row r="151" spans="1:4" hidden="1" outlineLevel="1" x14ac:dyDescent="0.2">
      <c r="A151" s="163" t="s">
        <v>239</v>
      </c>
      <c r="B151" s="163" t="s">
        <v>409</v>
      </c>
      <c r="C151" s="165">
        <v>2172000</v>
      </c>
      <c r="D151" s="165">
        <v>2172000</v>
      </c>
    </row>
    <row r="152" spans="1:4" hidden="1" outlineLevel="1" x14ac:dyDescent="0.2">
      <c r="A152" s="163" t="s">
        <v>239</v>
      </c>
      <c r="B152" s="163" t="s">
        <v>810</v>
      </c>
      <c r="C152" s="165">
        <v>25000</v>
      </c>
      <c r="D152" s="165">
        <v>25000</v>
      </c>
    </row>
    <row r="153" spans="1:4" hidden="1" outlineLevel="1" x14ac:dyDescent="0.2">
      <c r="A153" s="163" t="s">
        <v>239</v>
      </c>
      <c r="B153" s="163" t="s">
        <v>811</v>
      </c>
      <c r="C153" s="165">
        <v>75815</v>
      </c>
      <c r="D153" s="165">
        <v>75815</v>
      </c>
    </row>
    <row r="154" spans="1:4" hidden="1" outlineLevel="1" x14ac:dyDescent="0.2">
      <c r="A154" s="163" t="s">
        <v>239</v>
      </c>
      <c r="B154" s="163" t="s">
        <v>812</v>
      </c>
      <c r="C154" s="165">
        <v>45590</v>
      </c>
      <c r="D154" s="165">
        <v>0</v>
      </c>
    </row>
    <row r="155" spans="1:4" hidden="1" outlineLevel="1" x14ac:dyDescent="0.2">
      <c r="A155" s="163" t="s">
        <v>239</v>
      </c>
      <c r="B155" s="163" t="s">
        <v>813</v>
      </c>
      <c r="C155" s="165">
        <v>300000</v>
      </c>
      <c r="D155" s="165">
        <v>300000</v>
      </c>
    </row>
    <row r="156" spans="1:4" hidden="1" outlineLevel="1" x14ac:dyDescent="0.2">
      <c r="A156" s="163" t="s">
        <v>239</v>
      </c>
      <c r="B156" s="163" t="s">
        <v>814</v>
      </c>
      <c r="C156" s="165">
        <v>55750</v>
      </c>
      <c r="D156" s="165">
        <v>55750</v>
      </c>
    </row>
    <row r="157" spans="1:4" hidden="1" outlineLevel="1" x14ac:dyDescent="0.2">
      <c r="A157" s="163" t="s">
        <v>239</v>
      </c>
      <c r="B157" s="163" t="s">
        <v>815</v>
      </c>
      <c r="C157" s="165">
        <v>79900</v>
      </c>
      <c r="D157" s="165">
        <v>79900</v>
      </c>
    </row>
    <row r="158" spans="1:4" hidden="1" outlineLevel="1" x14ac:dyDescent="0.2">
      <c r="A158" s="163" t="s">
        <v>239</v>
      </c>
      <c r="B158" s="163" t="s">
        <v>408</v>
      </c>
      <c r="C158" s="165">
        <v>16645500</v>
      </c>
      <c r="D158" s="165">
        <v>16530291.050000001</v>
      </c>
    </row>
    <row r="159" spans="1:4" hidden="1" outlineLevel="1" x14ac:dyDescent="0.2">
      <c r="A159" s="163" t="s">
        <v>239</v>
      </c>
      <c r="B159" s="163" t="s">
        <v>407</v>
      </c>
      <c r="C159" s="165">
        <v>522000</v>
      </c>
      <c r="D159" s="165">
        <v>522000</v>
      </c>
    </row>
    <row r="160" spans="1:4" hidden="1" outlineLevel="1" x14ac:dyDescent="0.2">
      <c r="A160" s="163" t="s">
        <v>239</v>
      </c>
      <c r="B160" s="163" t="s">
        <v>406</v>
      </c>
      <c r="C160" s="165">
        <v>40164600</v>
      </c>
      <c r="D160" s="165">
        <v>40164600</v>
      </c>
    </row>
    <row r="161" spans="1:4" hidden="1" outlineLevel="1" x14ac:dyDescent="0.2">
      <c r="A161" s="163" t="s">
        <v>239</v>
      </c>
      <c r="B161" s="163" t="s">
        <v>405</v>
      </c>
      <c r="C161" s="165">
        <v>9556100</v>
      </c>
      <c r="D161" s="165">
        <v>9556100</v>
      </c>
    </row>
    <row r="162" spans="1:4" hidden="1" outlineLevel="1" x14ac:dyDescent="0.2">
      <c r="A162" s="163" t="s">
        <v>239</v>
      </c>
      <c r="B162" s="163" t="s">
        <v>816</v>
      </c>
      <c r="C162" s="165">
        <v>100000</v>
      </c>
      <c r="D162" s="165">
        <v>100000</v>
      </c>
    </row>
    <row r="163" spans="1:4" hidden="1" outlineLevel="1" x14ac:dyDescent="0.2">
      <c r="A163" s="163" t="s">
        <v>239</v>
      </c>
      <c r="B163" s="163" t="s">
        <v>817</v>
      </c>
      <c r="C163" s="165">
        <v>38035</v>
      </c>
      <c r="D163" s="165">
        <v>38035</v>
      </c>
    </row>
    <row r="164" spans="1:4" hidden="1" outlineLevel="1" x14ac:dyDescent="0.2">
      <c r="A164" s="163" t="s">
        <v>239</v>
      </c>
      <c r="B164" s="163" t="s">
        <v>818</v>
      </c>
      <c r="C164" s="165">
        <v>40000</v>
      </c>
      <c r="D164" s="165">
        <v>40000</v>
      </c>
    </row>
    <row r="165" spans="1:4" hidden="1" outlineLevel="1" x14ac:dyDescent="0.2">
      <c r="A165" s="163" t="s">
        <v>239</v>
      </c>
      <c r="B165" s="163" t="s">
        <v>819</v>
      </c>
      <c r="C165" s="165">
        <v>129500</v>
      </c>
      <c r="D165" s="165">
        <v>129500</v>
      </c>
    </row>
    <row r="166" spans="1:4" hidden="1" outlineLevel="1" x14ac:dyDescent="0.2">
      <c r="A166" s="163" t="s">
        <v>239</v>
      </c>
      <c r="B166" s="163" t="s">
        <v>820</v>
      </c>
      <c r="C166" s="165">
        <v>180000</v>
      </c>
      <c r="D166" s="165">
        <v>0</v>
      </c>
    </row>
    <row r="167" spans="1:4" hidden="1" outlineLevel="1" x14ac:dyDescent="0.2">
      <c r="A167" s="163" t="s">
        <v>239</v>
      </c>
      <c r="B167" s="163" t="s">
        <v>404</v>
      </c>
      <c r="C167" s="165">
        <v>970000</v>
      </c>
      <c r="D167" s="165">
        <v>957032.4</v>
      </c>
    </row>
    <row r="168" spans="1:4" hidden="1" outlineLevel="1" x14ac:dyDescent="0.2">
      <c r="A168" s="163" t="s">
        <v>239</v>
      </c>
      <c r="B168" s="163" t="s">
        <v>403</v>
      </c>
      <c r="C168" s="165">
        <v>250052400</v>
      </c>
      <c r="D168" s="165">
        <v>250052400</v>
      </c>
    </row>
    <row r="169" spans="1:4" hidden="1" outlineLevel="1" x14ac:dyDescent="0.2">
      <c r="A169" s="163" t="s">
        <v>239</v>
      </c>
      <c r="B169" s="163" t="s">
        <v>402</v>
      </c>
      <c r="C169" s="165">
        <v>32474000</v>
      </c>
      <c r="D169" s="165">
        <v>32474000</v>
      </c>
    </row>
    <row r="170" spans="1:4" hidden="1" outlineLevel="1" x14ac:dyDescent="0.2">
      <c r="A170" s="163" t="s">
        <v>239</v>
      </c>
      <c r="B170" s="163" t="s">
        <v>401</v>
      </c>
      <c r="C170" s="165">
        <v>808800</v>
      </c>
      <c r="D170" s="165">
        <v>768936</v>
      </c>
    </row>
    <row r="171" spans="1:4" hidden="1" outlineLevel="1" x14ac:dyDescent="0.2">
      <c r="A171" s="163" t="s">
        <v>239</v>
      </c>
      <c r="B171" s="163" t="s">
        <v>400</v>
      </c>
      <c r="C171" s="165">
        <v>441700</v>
      </c>
      <c r="D171" s="165">
        <v>441700</v>
      </c>
    </row>
    <row r="172" spans="1:4" hidden="1" outlineLevel="1" x14ac:dyDescent="0.2">
      <c r="A172" s="163" t="s">
        <v>239</v>
      </c>
      <c r="B172" s="163" t="s">
        <v>821</v>
      </c>
      <c r="C172" s="165">
        <v>6933100</v>
      </c>
      <c r="D172" s="165">
        <v>6617080.1900000004</v>
      </c>
    </row>
    <row r="173" spans="1:4" hidden="1" outlineLevel="1" x14ac:dyDescent="0.2">
      <c r="A173" s="163" t="s">
        <v>239</v>
      </c>
      <c r="B173" s="163" t="s">
        <v>399</v>
      </c>
      <c r="C173" s="165">
        <v>7779600</v>
      </c>
      <c r="D173" s="165">
        <v>7779600</v>
      </c>
    </row>
    <row r="174" spans="1:4" hidden="1" outlineLevel="1" x14ac:dyDescent="0.2">
      <c r="A174" s="163" t="s">
        <v>239</v>
      </c>
      <c r="B174" s="163" t="s">
        <v>822</v>
      </c>
      <c r="C174" s="165">
        <v>350700</v>
      </c>
      <c r="D174" s="165">
        <v>350700</v>
      </c>
    </row>
    <row r="175" spans="1:4" hidden="1" outlineLevel="1" x14ac:dyDescent="0.2">
      <c r="A175" s="163" t="s">
        <v>239</v>
      </c>
      <c r="B175" s="163" t="s">
        <v>398</v>
      </c>
      <c r="C175" s="165">
        <v>341000</v>
      </c>
      <c r="D175" s="165">
        <v>296231.14</v>
      </c>
    </row>
    <row r="176" spans="1:4" hidden="1" outlineLevel="1" x14ac:dyDescent="0.2">
      <c r="A176" s="163" t="s">
        <v>239</v>
      </c>
      <c r="B176" s="163" t="s">
        <v>397</v>
      </c>
      <c r="C176" s="165">
        <v>29316.11</v>
      </c>
      <c r="D176" s="165">
        <v>29316.11</v>
      </c>
    </row>
    <row r="177" spans="1:4" hidden="1" outlineLevel="1" x14ac:dyDescent="0.2">
      <c r="A177" s="163" t="s">
        <v>239</v>
      </c>
      <c r="B177" s="163" t="s">
        <v>396</v>
      </c>
      <c r="C177" s="165">
        <v>377267.28</v>
      </c>
      <c r="D177" s="165">
        <v>377267.28</v>
      </c>
    </row>
    <row r="178" spans="1:4" hidden="1" outlineLevel="1" x14ac:dyDescent="0.2">
      <c r="A178" s="163" t="s">
        <v>239</v>
      </c>
      <c r="B178" s="163" t="s">
        <v>395</v>
      </c>
      <c r="C178" s="165">
        <v>2524736.41</v>
      </c>
      <c r="D178" s="165">
        <v>2524736.41</v>
      </c>
    </row>
    <row r="179" spans="1:4" hidden="1" outlineLevel="1" x14ac:dyDescent="0.2">
      <c r="A179" s="163" t="s">
        <v>239</v>
      </c>
      <c r="B179" s="163" t="s">
        <v>394</v>
      </c>
      <c r="C179" s="165">
        <v>357263.17</v>
      </c>
      <c r="D179" s="165">
        <v>357263.17</v>
      </c>
    </row>
    <row r="180" spans="1:4" hidden="1" outlineLevel="1" x14ac:dyDescent="0.2">
      <c r="A180" s="163" t="s">
        <v>239</v>
      </c>
      <c r="B180" s="163" t="s">
        <v>393</v>
      </c>
      <c r="C180" s="165">
        <v>2717290.83</v>
      </c>
      <c r="D180" s="165">
        <v>2717290.83</v>
      </c>
    </row>
    <row r="181" spans="1:4" hidden="1" outlineLevel="1" x14ac:dyDescent="0.2">
      <c r="A181" s="163" t="s">
        <v>239</v>
      </c>
      <c r="B181" s="163" t="s">
        <v>392</v>
      </c>
      <c r="C181" s="165">
        <v>59814</v>
      </c>
      <c r="D181" s="165">
        <v>59813.81</v>
      </c>
    </row>
    <row r="182" spans="1:4" hidden="1" outlineLevel="1" x14ac:dyDescent="0.2">
      <c r="A182" s="163" t="s">
        <v>239</v>
      </c>
      <c r="B182" s="163" t="s">
        <v>391</v>
      </c>
      <c r="C182" s="165">
        <v>1933967</v>
      </c>
      <c r="D182" s="165">
        <v>1933957.19</v>
      </c>
    </row>
    <row r="183" spans="1:4" hidden="1" outlineLevel="1" x14ac:dyDescent="0.2">
      <c r="A183" s="163" t="s">
        <v>239</v>
      </c>
      <c r="B183" s="163" t="s">
        <v>390</v>
      </c>
      <c r="C183" s="165">
        <v>306754.8</v>
      </c>
      <c r="D183" s="165">
        <v>306754.8</v>
      </c>
    </row>
    <row r="184" spans="1:4" hidden="1" outlineLevel="1" x14ac:dyDescent="0.2">
      <c r="A184" s="163" t="s">
        <v>239</v>
      </c>
      <c r="B184" s="163" t="s">
        <v>389</v>
      </c>
      <c r="C184" s="165">
        <v>1738000</v>
      </c>
      <c r="D184" s="165">
        <v>1738000</v>
      </c>
    </row>
    <row r="185" spans="1:4" hidden="1" outlineLevel="1" x14ac:dyDescent="0.2">
      <c r="A185" s="163" t="s">
        <v>239</v>
      </c>
      <c r="B185" s="163" t="s">
        <v>823</v>
      </c>
      <c r="C185" s="165">
        <v>470000</v>
      </c>
      <c r="D185" s="165">
        <v>452135.11</v>
      </c>
    </row>
    <row r="186" spans="1:4" hidden="1" outlineLevel="1" x14ac:dyDescent="0.2">
      <c r="A186" s="163" t="s">
        <v>239</v>
      </c>
      <c r="B186" s="163" t="s">
        <v>824</v>
      </c>
      <c r="C186" s="165">
        <v>4230000</v>
      </c>
      <c r="D186" s="165">
        <v>4069215.95</v>
      </c>
    </row>
    <row r="187" spans="1:4" hidden="1" outlineLevel="1" x14ac:dyDescent="0.2">
      <c r="A187" s="163" t="s">
        <v>239</v>
      </c>
      <c r="B187" s="163" t="s">
        <v>825</v>
      </c>
      <c r="C187" s="165">
        <v>20</v>
      </c>
      <c r="D187" s="165">
        <v>10.08</v>
      </c>
    </row>
    <row r="188" spans="1:4" hidden="1" outlineLevel="1" x14ac:dyDescent="0.2">
      <c r="A188" s="163" t="s">
        <v>239</v>
      </c>
      <c r="B188" s="163" t="s">
        <v>826</v>
      </c>
      <c r="C188" s="165">
        <v>18900</v>
      </c>
      <c r="D188" s="165">
        <v>9519.92</v>
      </c>
    </row>
    <row r="189" spans="1:4" hidden="1" outlineLevel="1" x14ac:dyDescent="0.2">
      <c r="A189" s="163" t="s">
        <v>239</v>
      </c>
      <c r="B189" s="163" t="s">
        <v>827</v>
      </c>
      <c r="C189" s="165">
        <v>7658.96</v>
      </c>
      <c r="D189" s="165">
        <v>7658.92</v>
      </c>
    </row>
    <row r="190" spans="1:4" hidden="1" outlineLevel="1" x14ac:dyDescent="0.2">
      <c r="A190" s="163" t="s">
        <v>239</v>
      </c>
      <c r="B190" s="163" t="s">
        <v>828</v>
      </c>
      <c r="C190" s="165">
        <v>994664.37</v>
      </c>
      <c r="D190" s="165">
        <v>994664.37</v>
      </c>
    </row>
    <row r="191" spans="1:4" hidden="1" outlineLevel="1" x14ac:dyDescent="0.2">
      <c r="A191" s="163" t="s">
        <v>239</v>
      </c>
      <c r="B191" s="163" t="s">
        <v>829</v>
      </c>
      <c r="C191" s="165">
        <v>6656600</v>
      </c>
      <c r="D191" s="165">
        <v>6656600</v>
      </c>
    </row>
    <row r="192" spans="1:4" hidden="1" outlineLevel="1" x14ac:dyDescent="0.2">
      <c r="A192" s="163" t="s">
        <v>239</v>
      </c>
      <c r="B192" s="163" t="s">
        <v>830</v>
      </c>
      <c r="C192" s="165">
        <v>115581.44</v>
      </c>
      <c r="D192" s="165">
        <v>93734.41</v>
      </c>
    </row>
    <row r="193" spans="1:6" hidden="1" outlineLevel="1" x14ac:dyDescent="0.2">
      <c r="A193" s="163" t="s">
        <v>239</v>
      </c>
      <c r="B193" s="163" t="s">
        <v>831</v>
      </c>
      <c r="C193" s="165">
        <v>17882696.420000002</v>
      </c>
      <c r="D193" s="165">
        <v>12445992.550000001</v>
      </c>
    </row>
    <row r="194" spans="1:6" hidden="1" outlineLevel="1" x14ac:dyDescent="0.2">
      <c r="A194" s="163" t="s">
        <v>239</v>
      </c>
      <c r="B194" s="163" t="s">
        <v>832</v>
      </c>
      <c r="C194" s="165">
        <v>92583167.560000002</v>
      </c>
      <c r="D194" s="165">
        <v>81194680.549999997</v>
      </c>
    </row>
    <row r="195" spans="1:6" hidden="1" outlineLevel="1" x14ac:dyDescent="0.2">
      <c r="A195" s="163" t="s">
        <v>239</v>
      </c>
      <c r="B195" s="163" t="s">
        <v>388</v>
      </c>
      <c r="C195" s="165">
        <v>50000</v>
      </c>
      <c r="D195" s="165">
        <v>49550</v>
      </c>
    </row>
    <row r="196" spans="1:6" hidden="1" outlineLevel="1" x14ac:dyDescent="0.2">
      <c r="A196" s="163" t="s">
        <v>239</v>
      </c>
      <c r="B196" s="163" t="s">
        <v>387</v>
      </c>
      <c r="C196" s="165">
        <v>300000</v>
      </c>
      <c r="D196" s="165">
        <v>300000</v>
      </c>
    </row>
    <row r="197" spans="1:6" hidden="1" outlineLevel="1" x14ac:dyDescent="0.2">
      <c r="A197" s="163" t="s">
        <v>239</v>
      </c>
      <c r="B197" s="163" t="s">
        <v>386</v>
      </c>
      <c r="C197" s="165">
        <v>946140</v>
      </c>
      <c r="D197" s="165">
        <v>946140</v>
      </c>
    </row>
    <row r="198" spans="1:6" hidden="1" outlineLevel="1" x14ac:dyDescent="0.2">
      <c r="A198" s="163" t="s">
        <v>239</v>
      </c>
      <c r="B198" s="163" t="s">
        <v>385</v>
      </c>
      <c r="C198" s="165">
        <v>6331860</v>
      </c>
      <c r="D198" s="165">
        <v>6331860</v>
      </c>
    </row>
    <row r="199" spans="1:6" hidden="1" outlineLevel="1" x14ac:dyDescent="0.2">
      <c r="A199" s="163" t="s">
        <v>239</v>
      </c>
      <c r="B199" s="163" t="s">
        <v>833</v>
      </c>
      <c r="C199" s="165">
        <v>61374.36</v>
      </c>
      <c r="D199" s="165">
        <v>60721.36</v>
      </c>
    </row>
    <row r="200" spans="1:6" hidden="1" outlineLevel="1" x14ac:dyDescent="0.2">
      <c r="A200" s="163" t="s">
        <v>239</v>
      </c>
      <c r="B200" s="163" t="s">
        <v>834</v>
      </c>
      <c r="C200" s="165">
        <v>1984437.64</v>
      </c>
      <c r="D200" s="165">
        <v>1963323.97</v>
      </c>
    </row>
    <row r="201" spans="1:6" hidden="1" outlineLevel="1" x14ac:dyDescent="0.2">
      <c r="A201" s="163" t="s">
        <v>239</v>
      </c>
      <c r="B201" s="163" t="s">
        <v>384</v>
      </c>
      <c r="C201" s="165">
        <v>550100</v>
      </c>
      <c r="D201" s="165">
        <v>550100</v>
      </c>
    </row>
    <row r="202" spans="1:6" collapsed="1" x14ac:dyDescent="0.2">
      <c r="A202" s="157" t="s">
        <v>343</v>
      </c>
      <c r="B202" s="158"/>
      <c r="C202" s="160">
        <v>1173474.3600000001</v>
      </c>
      <c r="D202" s="160">
        <v>1173474.3600000001</v>
      </c>
      <c r="F202" s="186">
        <f>(C202-D202)/C202*100</f>
        <v>0</v>
      </c>
    </row>
    <row r="203" spans="1:6" hidden="1" outlineLevel="1" x14ac:dyDescent="0.2">
      <c r="A203" s="163" t="s">
        <v>343</v>
      </c>
      <c r="B203" s="163" t="s">
        <v>383</v>
      </c>
      <c r="C203" s="165">
        <v>1173473.79</v>
      </c>
      <c r="D203" s="165">
        <v>1173473.79</v>
      </c>
    </row>
    <row r="204" spans="1:6" hidden="1" outlineLevel="1" x14ac:dyDescent="0.2">
      <c r="A204" s="163" t="s">
        <v>343</v>
      </c>
      <c r="B204" s="163" t="s">
        <v>378</v>
      </c>
      <c r="C204" s="165">
        <v>0.56999999999999995</v>
      </c>
      <c r="D204" s="165">
        <v>0.56999999999999995</v>
      </c>
    </row>
    <row r="205" spans="1:6" collapsed="1" x14ac:dyDescent="0.2">
      <c r="A205" s="157" t="s">
        <v>344</v>
      </c>
      <c r="B205" s="158"/>
      <c r="C205" s="160">
        <v>9658840.3300000001</v>
      </c>
      <c r="D205" s="160">
        <v>8175260.9400000004</v>
      </c>
      <c r="F205" s="186">
        <f>(C205-D205)/C205*100</f>
        <v>15.359808624147735</v>
      </c>
    </row>
    <row r="206" spans="1:6" hidden="1" outlineLevel="1" x14ac:dyDescent="0.2">
      <c r="A206" s="163" t="s">
        <v>344</v>
      </c>
      <c r="B206" s="163" t="s">
        <v>383</v>
      </c>
      <c r="C206" s="165">
        <v>3942860.19</v>
      </c>
      <c r="D206" s="165">
        <v>3931066.27</v>
      </c>
    </row>
    <row r="207" spans="1:6" hidden="1" outlineLevel="1" x14ac:dyDescent="0.2">
      <c r="A207" s="163" t="s">
        <v>344</v>
      </c>
      <c r="B207" s="163" t="s">
        <v>382</v>
      </c>
      <c r="C207" s="165">
        <v>4939.8100000000004</v>
      </c>
      <c r="D207" s="165">
        <v>4939.8100000000004</v>
      </c>
    </row>
    <row r="208" spans="1:6" hidden="1" outlineLevel="1" x14ac:dyDescent="0.2">
      <c r="A208" s="163" t="s">
        <v>344</v>
      </c>
      <c r="B208" s="163" t="s">
        <v>381</v>
      </c>
      <c r="C208" s="165">
        <v>339886.71</v>
      </c>
      <c r="D208" s="165">
        <v>320192.68</v>
      </c>
    </row>
    <row r="209" spans="1:4" hidden="1" outlineLevel="1" x14ac:dyDescent="0.2">
      <c r="A209" s="163" t="s">
        <v>344</v>
      </c>
      <c r="B209" s="163" t="s">
        <v>380</v>
      </c>
      <c r="C209" s="165">
        <v>380440.14</v>
      </c>
      <c r="D209" s="165">
        <v>379613.21</v>
      </c>
    </row>
    <row r="210" spans="1:4" hidden="1" outlineLevel="1" x14ac:dyDescent="0.2">
      <c r="A210" s="163" t="s">
        <v>344</v>
      </c>
      <c r="B210" s="163" t="s">
        <v>378</v>
      </c>
      <c r="C210" s="165">
        <v>26358.5</v>
      </c>
      <c r="D210" s="165">
        <v>26358.5</v>
      </c>
    </row>
    <row r="211" spans="1:4" hidden="1" outlineLevel="1" x14ac:dyDescent="0.2">
      <c r="A211" s="163" t="s">
        <v>344</v>
      </c>
      <c r="B211" s="163" t="s">
        <v>377</v>
      </c>
      <c r="C211" s="165">
        <v>1408759.02</v>
      </c>
      <c r="D211" s="165">
        <v>1408759.02</v>
      </c>
    </row>
    <row r="212" spans="1:4" hidden="1" outlineLevel="1" x14ac:dyDescent="0.2">
      <c r="A212" s="163" t="s">
        <v>344</v>
      </c>
      <c r="B212" s="163" t="s">
        <v>376</v>
      </c>
      <c r="C212" s="165">
        <v>1819572.36</v>
      </c>
      <c r="D212" s="165">
        <v>586838.76</v>
      </c>
    </row>
    <row r="213" spans="1:4" hidden="1" outlineLevel="1" x14ac:dyDescent="0.2">
      <c r="A213" s="163" t="s">
        <v>344</v>
      </c>
      <c r="B213" s="163" t="s">
        <v>375</v>
      </c>
      <c r="C213" s="165">
        <v>21505.13</v>
      </c>
      <c r="D213" s="165">
        <v>18798.060000000001</v>
      </c>
    </row>
    <row r="214" spans="1:4" hidden="1" outlineLevel="1" x14ac:dyDescent="0.2">
      <c r="A214" s="163" t="s">
        <v>344</v>
      </c>
      <c r="B214" s="163" t="s">
        <v>374</v>
      </c>
      <c r="C214" s="165">
        <v>340231.82</v>
      </c>
      <c r="D214" s="165">
        <v>297403.39</v>
      </c>
    </row>
    <row r="215" spans="1:4" hidden="1" outlineLevel="1" x14ac:dyDescent="0.2">
      <c r="A215" s="163" t="s">
        <v>344</v>
      </c>
      <c r="B215" s="163" t="s">
        <v>373</v>
      </c>
      <c r="C215" s="165">
        <v>1374286.65</v>
      </c>
      <c r="D215" s="165">
        <v>1201291.24</v>
      </c>
    </row>
  </sheetData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"/>
  <sheetViews>
    <sheetView topLeftCell="W1" workbookViewId="0">
      <selection sqref="A1:V1048576"/>
    </sheetView>
  </sheetViews>
  <sheetFormatPr defaultRowHeight="12.75" x14ac:dyDescent="0.2"/>
  <cols>
    <col min="1" max="1" width="0" style="191" hidden="1" customWidth="1"/>
    <col min="2" max="2" width="22.5703125" style="191" hidden="1" customWidth="1"/>
    <col min="3" max="3" width="18.5703125" style="191" hidden="1" customWidth="1"/>
    <col min="4" max="4" width="19" style="191" hidden="1" customWidth="1"/>
    <col min="5" max="6" width="0" style="191" hidden="1" customWidth="1"/>
    <col min="7" max="21" width="9.140625" style="191" hidden="1" customWidth="1"/>
    <col min="22" max="22" width="0" style="191" hidden="1" customWidth="1"/>
    <col min="23" max="16384" width="9.140625" style="84"/>
  </cols>
  <sheetData>
    <row r="2" spans="1:19" hidden="1" x14ac:dyDescent="0.2">
      <c r="D2" s="191" t="s">
        <v>487</v>
      </c>
    </row>
    <row r="3" spans="1:19" x14ac:dyDescent="0.2">
      <c r="B3" s="192" t="s">
        <v>488</v>
      </c>
      <c r="C3" s="192"/>
      <c r="D3" s="192"/>
      <c r="E3" s="192"/>
      <c r="F3" s="192"/>
    </row>
    <row r="4" spans="1:19" ht="165.75" x14ac:dyDescent="0.2">
      <c r="B4" s="193"/>
      <c r="C4" s="194" t="s">
        <v>489</v>
      </c>
      <c r="D4" s="194" t="s">
        <v>490</v>
      </c>
      <c r="E4" s="195" t="s">
        <v>491</v>
      </c>
      <c r="F4" s="196"/>
      <c r="G4" s="191" t="s">
        <v>492</v>
      </c>
      <c r="H4" s="191" t="s">
        <v>493</v>
      </c>
      <c r="I4" s="191" t="s">
        <v>494</v>
      </c>
      <c r="J4" s="191" t="s">
        <v>495</v>
      </c>
      <c r="K4" s="191" t="s">
        <v>496</v>
      </c>
      <c r="L4" s="191" t="s">
        <v>497</v>
      </c>
      <c r="M4" s="191" t="s">
        <v>498</v>
      </c>
      <c r="N4" s="191" t="s">
        <v>499</v>
      </c>
      <c r="O4" s="191" t="s">
        <v>500</v>
      </c>
      <c r="P4" s="191" t="s">
        <v>501</v>
      </c>
      <c r="Q4" s="191" t="s">
        <v>502</v>
      </c>
      <c r="R4" s="191" t="s">
        <v>503</v>
      </c>
    </row>
    <row r="5" spans="1:19" x14ac:dyDescent="0.2">
      <c r="A5" s="191">
        <v>904</v>
      </c>
      <c r="B5" s="193" t="s">
        <v>367</v>
      </c>
      <c r="C5" s="197">
        <f>494+401+406+394+S5</f>
        <v>12290</v>
      </c>
      <c r="D5" s="197">
        <f>64+83</f>
        <v>147</v>
      </c>
      <c r="E5" s="198">
        <f>D5/C5*100</f>
        <v>1.1960943856794142</v>
      </c>
      <c r="F5" s="199"/>
      <c r="G5" s="191">
        <v>197</v>
      </c>
      <c r="H5" s="191">
        <f>493+301</f>
        <v>794</v>
      </c>
      <c r="I5" s="191">
        <f>488+221+445</f>
        <v>1154</v>
      </c>
      <c r="J5" s="191">
        <f>412+177+221</f>
        <v>810</v>
      </c>
      <c r="K5" s="191">
        <f>244+346+118+254</f>
        <v>962</v>
      </c>
      <c r="L5" s="191">
        <f>316+239+218+148+138</f>
        <v>1059</v>
      </c>
      <c r="M5" s="191">
        <f>371+337</f>
        <v>708</v>
      </c>
      <c r="N5" s="191">
        <f>340+279</f>
        <v>619</v>
      </c>
      <c r="O5" s="191">
        <f>404+447</f>
        <v>851</v>
      </c>
      <c r="P5" s="191">
        <f>490+387</f>
        <v>877</v>
      </c>
      <c r="Q5" s="191">
        <f>327+302+134+225</f>
        <v>988</v>
      </c>
      <c r="R5" s="191">
        <f>223+487+372+224+270</f>
        <v>1576</v>
      </c>
      <c r="S5" s="191">
        <f>SUM(G5:R5)</f>
        <v>10595</v>
      </c>
    </row>
    <row r="6" spans="1:19" x14ac:dyDescent="0.2">
      <c r="A6" s="191">
        <v>903</v>
      </c>
      <c r="B6" s="193" t="s">
        <v>504</v>
      </c>
      <c r="C6" s="197">
        <v>432</v>
      </c>
      <c r="D6" s="197">
        <v>3</v>
      </c>
      <c r="E6" s="198">
        <f t="shared" ref="E6:E11" si="0">D6/C6*100</f>
        <v>0.69444444444444442</v>
      </c>
      <c r="F6" s="199"/>
      <c r="S6" s="191">
        <f t="shared" ref="S6" si="1">SUM(G6:R6)</f>
        <v>0</v>
      </c>
    </row>
    <row r="7" spans="1:19" x14ac:dyDescent="0.2">
      <c r="A7" s="191">
        <v>901</v>
      </c>
      <c r="B7" s="193" t="s">
        <v>505</v>
      </c>
      <c r="C7" s="197">
        <f>413+415+480+462+225+352+339+S7</f>
        <v>15921</v>
      </c>
      <c r="D7" s="197">
        <f>33+128</f>
        <v>161</v>
      </c>
      <c r="E7" s="198">
        <f t="shared" si="0"/>
        <v>1.0112430123735945</v>
      </c>
      <c r="F7" s="199"/>
      <c r="G7" s="191">
        <v>233</v>
      </c>
      <c r="H7" s="191">
        <f>426+358+45+127</f>
        <v>956</v>
      </c>
      <c r="I7" s="191">
        <f>314+325+265+466</f>
        <v>1370</v>
      </c>
      <c r="J7" s="191">
        <f>402+325+267</f>
        <v>994</v>
      </c>
      <c r="K7" s="191">
        <f>489+370+365</f>
        <v>1224</v>
      </c>
      <c r="L7" s="191">
        <f>447+375+276+236</f>
        <v>1334</v>
      </c>
      <c r="M7" s="191">
        <f>265+499+189</f>
        <v>953</v>
      </c>
      <c r="N7" s="191">
        <f>384+199+313</f>
        <v>896</v>
      </c>
      <c r="O7" s="191">
        <f>215+417+114+280</f>
        <v>1026</v>
      </c>
      <c r="P7" s="191">
        <f>302+448+95+251</f>
        <v>1096</v>
      </c>
      <c r="Q7" s="191">
        <f>482+336+164+262</f>
        <v>1244</v>
      </c>
      <c r="R7" s="191">
        <f>303+409+208+446+324+219</f>
        <v>1909</v>
      </c>
      <c r="S7" s="191">
        <f>SUM(G7:R7)</f>
        <v>13235</v>
      </c>
    </row>
    <row r="8" spans="1:19" x14ac:dyDescent="0.2">
      <c r="A8" s="191">
        <v>915</v>
      </c>
      <c r="B8" s="193" t="s">
        <v>372</v>
      </c>
      <c r="C8" s="197">
        <v>398</v>
      </c>
      <c r="D8" s="197">
        <v>8</v>
      </c>
      <c r="E8" s="198">
        <f t="shared" si="0"/>
        <v>2.0100502512562812</v>
      </c>
      <c r="F8" s="199"/>
    </row>
    <row r="9" spans="1:19" x14ac:dyDescent="0.2">
      <c r="A9" s="191">
        <v>902</v>
      </c>
      <c r="B9" s="193" t="s">
        <v>506</v>
      </c>
      <c r="C9" s="197">
        <v>156</v>
      </c>
      <c r="D9" s="197">
        <v>6</v>
      </c>
      <c r="E9" s="198">
        <f>D9/C9*100</f>
        <v>3.8461538461538463</v>
      </c>
      <c r="F9" s="199"/>
    </row>
    <row r="10" spans="1:19" x14ac:dyDescent="0.2">
      <c r="A10" s="191">
        <v>913</v>
      </c>
      <c r="B10" s="193" t="s">
        <v>508</v>
      </c>
      <c r="C10" s="197">
        <v>97</v>
      </c>
      <c r="D10" s="197">
        <v>0</v>
      </c>
      <c r="E10" s="198">
        <f>D10/C10*100</f>
        <v>0</v>
      </c>
      <c r="F10" s="199"/>
    </row>
    <row r="11" spans="1:19" x14ac:dyDescent="0.2">
      <c r="B11" s="200" t="s">
        <v>507</v>
      </c>
      <c r="C11" s="201">
        <f>C5+C6+C7+C8+C9</f>
        <v>29197</v>
      </c>
      <c r="D11" s="201">
        <f>D5+D6+D7+D8+D9</f>
        <v>325</v>
      </c>
      <c r="E11" s="202">
        <f t="shared" si="0"/>
        <v>1.1131280611021679</v>
      </c>
      <c r="F11" s="19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Лист5</vt:lpstr>
      <vt:lpstr>Р 1</vt:lpstr>
      <vt:lpstr>Р 2</vt:lpstr>
      <vt:lpstr>Р3</vt:lpstr>
      <vt:lpstr>Р 5</vt:lpstr>
      <vt:lpstr>Р 6</vt:lpstr>
      <vt:lpstr>'Р 1'!APPT</vt:lpstr>
      <vt:lpstr>'Р 5'!APPT</vt:lpstr>
      <vt:lpstr>Р3!APPT</vt:lpstr>
      <vt:lpstr>'Р 1'!FIO</vt:lpstr>
      <vt:lpstr>'Р 5'!FIO</vt:lpstr>
      <vt:lpstr>Р3!FIO</vt:lpstr>
      <vt:lpstr>'Р 1'!LAST_CELL</vt:lpstr>
      <vt:lpstr>'Р 5'!LAST_CELL</vt:lpstr>
      <vt:lpstr>Р3!LAST_CELL</vt:lpstr>
      <vt:lpstr>'Р 1'!SIGN</vt:lpstr>
      <vt:lpstr>'Р 5'!SIGN</vt:lpstr>
      <vt:lpstr>Р3!SIGN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</dc:creator>
  <dc:description>POI HSSF rep:2.55.0.72</dc:description>
  <cp:lastModifiedBy>budg</cp:lastModifiedBy>
  <dcterms:created xsi:type="dcterms:W3CDTF">2023-11-29T08:39:20Z</dcterms:created>
  <dcterms:modified xsi:type="dcterms:W3CDTF">2024-11-28T05:01:08Z</dcterms:modified>
</cp:coreProperties>
</file>